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anja PC\Desktop\2024 GODINA\Filijala Beograd\Finansijaki plana za 2024\V rebalans finansijskog plana za 2024 godinu\V izmena i dopuna fin.plana\"/>
    </mc:Choice>
  </mc:AlternateContent>
  <bookViews>
    <workbookView xWindow="0" yWindow="0" windowWidth="18810" windowHeight="134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Sheet1!$A$1:$K$215</definedName>
  </definedNames>
  <calcPr calcId="162913"/>
</workbook>
</file>

<file path=xl/calcChain.xml><?xml version="1.0" encoding="utf-8"?>
<calcChain xmlns="http://schemas.openxmlformats.org/spreadsheetml/2006/main">
  <c r="C147" i="1" l="1"/>
  <c r="D119" i="1" l="1"/>
  <c r="D82" i="1"/>
  <c r="D76" i="1"/>
  <c r="D60" i="1"/>
  <c r="G147" i="1"/>
  <c r="C208" i="1" l="1"/>
  <c r="C129" i="1"/>
  <c r="C130" i="1"/>
  <c r="G193" i="1" l="1"/>
  <c r="G175" i="1"/>
  <c r="G40" i="1"/>
  <c r="E41" i="1"/>
  <c r="F82" i="1" l="1"/>
  <c r="C83" i="1" l="1"/>
  <c r="C36" i="1" l="1"/>
  <c r="C209" i="1"/>
  <c r="C182" i="1"/>
  <c r="G166" i="1" l="1"/>
  <c r="G160" i="1"/>
  <c r="G159" i="1" l="1"/>
  <c r="E48" i="1"/>
  <c r="E82" i="1" l="1"/>
  <c r="E46" i="1"/>
  <c r="E40" i="1" s="1"/>
  <c r="E166" i="1" l="1"/>
  <c r="E160" i="1" l="1"/>
  <c r="E159" i="1" s="1"/>
  <c r="C179" i="1" l="1"/>
  <c r="C180" i="1"/>
  <c r="C181" i="1"/>
  <c r="C212" i="1" l="1"/>
  <c r="C210" i="1"/>
  <c r="C206" i="1"/>
  <c r="C205" i="1"/>
  <c r="C204" i="1"/>
  <c r="C203" i="1"/>
  <c r="C202" i="1"/>
  <c r="G196" i="1"/>
  <c r="F196" i="1"/>
  <c r="E196" i="1"/>
  <c r="D196" i="1"/>
  <c r="F193" i="1"/>
  <c r="E193" i="1"/>
  <c r="D193" i="1"/>
  <c r="G186" i="1"/>
  <c r="F186" i="1"/>
  <c r="E186" i="1"/>
  <c r="D186" i="1"/>
  <c r="G183" i="1"/>
  <c r="F183" i="1"/>
  <c r="E183" i="1"/>
  <c r="D183" i="1"/>
  <c r="F40" i="1"/>
  <c r="D40" i="1"/>
  <c r="F58" i="1"/>
  <c r="C57" i="1"/>
  <c r="C56" i="1"/>
  <c r="C45" i="1"/>
  <c r="F201" i="1" l="1"/>
  <c r="F199" i="1" s="1"/>
  <c r="F198" i="1" s="1"/>
  <c r="G201" i="1"/>
  <c r="C200" i="1"/>
  <c r="C197" i="1"/>
  <c r="C195" i="1"/>
  <c r="C194" i="1"/>
  <c r="C193" i="1" s="1"/>
  <c r="C192" i="1"/>
  <c r="C190" i="1"/>
  <c r="C189" i="1"/>
  <c r="C188" i="1"/>
  <c r="C187" i="1"/>
  <c r="C186" i="1" s="1"/>
  <c r="C185" i="1"/>
  <c r="C184" i="1"/>
  <c r="C178" i="1"/>
  <c r="C177" i="1"/>
  <c r="C176" i="1"/>
  <c r="C174" i="1"/>
  <c r="C173" i="1"/>
  <c r="C172" i="1"/>
  <c r="C171" i="1"/>
  <c r="C170" i="1"/>
  <c r="C168" i="1"/>
  <c r="C167" i="1"/>
  <c r="C166" i="1"/>
  <c r="C165" i="1"/>
  <c r="C164" i="1"/>
  <c r="C163" i="1"/>
  <c r="C162" i="1"/>
  <c r="C161" i="1"/>
  <c r="C158" i="1"/>
  <c r="C157" i="1"/>
  <c r="C156" i="1"/>
  <c r="C155" i="1"/>
  <c r="C154" i="1"/>
  <c r="C152" i="1"/>
  <c r="C151" i="1"/>
  <c r="C150" i="1"/>
  <c r="C149" i="1"/>
  <c r="C148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28" i="1"/>
  <c r="C127" i="1"/>
  <c r="C126" i="1"/>
  <c r="C125" i="1"/>
  <c r="C124" i="1"/>
  <c r="C123" i="1"/>
  <c r="C122" i="1"/>
  <c r="C121" i="1"/>
  <c r="C120" i="1"/>
  <c r="C117" i="1"/>
  <c r="C116" i="1"/>
  <c r="C115" i="1"/>
  <c r="C114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0" i="1"/>
  <c r="C89" i="1"/>
  <c r="C88" i="1"/>
  <c r="C87" i="1"/>
  <c r="C86" i="1"/>
  <c r="C85" i="1"/>
  <c r="C81" i="1"/>
  <c r="C80" i="1"/>
  <c r="C79" i="1"/>
  <c r="C78" i="1"/>
  <c r="C77" i="1"/>
  <c r="C75" i="1"/>
  <c r="C74" i="1"/>
  <c r="C73" i="1"/>
  <c r="C72" i="1"/>
  <c r="C70" i="1"/>
  <c r="C69" i="1"/>
  <c r="C68" i="1"/>
  <c r="C67" i="1"/>
  <c r="C66" i="1"/>
  <c r="C65" i="1"/>
  <c r="C64" i="1"/>
  <c r="C62" i="1"/>
  <c r="C61" i="1"/>
  <c r="C59" i="1"/>
  <c r="C55" i="1"/>
  <c r="C54" i="1"/>
  <c r="C53" i="1"/>
  <c r="C52" i="1"/>
  <c r="C51" i="1"/>
  <c r="C50" i="1"/>
  <c r="C49" i="1"/>
  <c r="C47" i="1"/>
  <c r="C46" i="1" s="1"/>
  <c r="C44" i="1"/>
  <c r="C43" i="1"/>
  <c r="C42" i="1"/>
  <c r="C41" i="1" s="1"/>
  <c r="C35" i="1"/>
  <c r="C33" i="1"/>
  <c r="C31" i="1"/>
  <c r="C30" i="1"/>
  <c r="C29" i="1"/>
  <c r="C28" i="1"/>
  <c r="C27" i="1"/>
  <c r="C26" i="1"/>
  <c r="C24" i="1"/>
  <c r="C22" i="1"/>
  <c r="C21" i="1"/>
  <c r="C19" i="1"/>
  <c r="C18" i="1"/>
  <c r="C16" i="1"/>
  <c r="C15" i="1"/>
  <c r="C14" i="1"/>
  <c r="C13" i="1"/>
  <c r="C12" i="1"/>
  <c r="C11" i="1"/>
  <c r="C10" i="1"/>
  <c r="C9" i="1"/>
  <c r="C8" i="1"/>
  <c r="G191" i="1"/>
  <c r="F191" i="1"/>
  <c r="E191" i="1"/>
  <c r="D191" i="1"/>
  <c r="F175" i="1"/>
  <c r="E175" i="1"/>
  <c r="D175" i="1"/>
  <c r="G169" i="1"/>
  <c r="F169" i="1"/>
  <c r="E169" i="1"/>
  <c r="D169" i="1"/>
  <c r="F160" i="1"/>
  <c r="F159" i="1" s="1"/>
  <c r="D160" i="1"/>
  <c r="D159" i="1" s="1"/>
  <c r="F147" i="1"/>
  <c r="E147" i="1"/>
  <c r="D147" i="1"/>
  <c r="F131" i="1"/>
  <c r="F118" i="1" s="1"/>
  <c r="G113" i="1"/>
  <c r="F113" i="1"/>
  <c r="E113" i="1"/>
  <c r="D113" i="1"/>
  <c r="G91" i="1"/>
  <c r="F91" i="1"/>
  <c r="E91" i="1"/>
  <c r="D91" i="1"/>
  <c r="G84" i="1"/>
  <c r="F84" i="1"/>
  <c r="E84" i="1"/>
  <c r="D84" i="1"/>
  <c r="C48" i="1" l="1"/>
  <c r="C40" i="1" s="1"/>
  <c r="F39" i="1"/>
  <c r="C175" i="1"/>
  <c r="F146" i="1"/>
  <c r="C160" i="1"/>
  <c r="C183" i="1"/>
  <c r="D201" i="1"/>
  <c r="C201" i="1"/>
  <c r="E201" i="1"/>
  <c r="G34" i="1"/>
  <c r="F34" i="1"/>
  <c r="E34" i="1"/>
  <c r="D34" i="1"/>
  <c r="F215" i="1" l="1"/>
  <c r="G32" i="1"/>
  <c r="F32" i="1"/>
  <c r="E32" i="1"/>
  <c r="D32" i="1"/>
  <c r="G25" i="1"/>
  <c r="F25" i="1"/>
  <c r="E25" i="1"/>
  <c r="D25" i="1"/>
  <c r="F7" i="1"/>
  <c r="E7" i="1"/>
  <c r="D7" i="1"/>
  <c r="G20" i="1"/>
  <c r="F20" i="1"/>
  <c r="E20" i="1"/>
  <c r="D20" i="1"/>
  <c r="G23" i="1"/>
  <c r="F23" i="1"/>
  <c r="E23" i="1"/>
  <c r="D23" i="1"/>
  <c r="G17" i="1"/>
  <c r="F17" i="1"/>
  <c r="E17" i="1"/>
  <c r="D17" i="1"/>
  <c r="G7" i="1"/>
  <c r="D5" i="1"/>
  <c r="E5" i="1"/>
  <c r="F5" i="1"/>
  <c r="G5" i="1"/>
  <c r="C5" i="1" l="1"/>
  <c r="E4" i="1"/>
  <c r="E37" i="1" s="1"/>
  <c r="D4" i="1"/>
  <c r="D37" i="1" s="1"/>
  <c r="G4" i="1"/>
  <c r="G37" i="1" s="1"/>
  <c r="F4" i="1"/>
  <c r="F37" i="1" s="1"/>
  <c r="D153" i="1" l="1"/>
  <c r="D146" i="1" s="1"/>
  <c r="G211" i="1" l="1"/>
  <c r="C211" i="1"/>
  <c r="G207" i="1"/>
  <c r="D199" i="1"/>
  <c r="D198" i="1" s="1"/>
  <c r="G153" i="1"/>
  <c r="G146" i="1" s="1"/>
  <c r="E153" i="1"/>
  <c r="E146" i="1" s="1"/>
  <c r="G131" i="1"/>
  <c r="E131" i="1"/>
  <c r="D131" i="1"/>
  <c r="D118" i="1" s="1"/>
  <c r="G119" i="1"/>
  <c r="E119" i="1"/>
  <c r="G82" i="1"/>
  <c r="G76" i="1"/>
  <c r="E76" i="1"/>
  <c r="G71" i="1"/>
  <c r="E71" i="1"/>
  <c r="D71" i="1"/>
  <c r="D58" i="1" s="1"/>
  <c r="D39" i="1" s="1"/>
  <c r="G63" i="1"/>
  <c r="E63" i="1"/>
  <c r="G60" i="1"/>
  <c r="E60" i="1"/>
  <c r="G118" i="1" l="1"/>
  <c r="C207" i="1"/>
  <c r="C199" i="1" s="1"/>
  <c r="C198" i="1" s="1"/>
  <c r="G199" i="1"/>
  <c r="G198" i="1" s="1"/>
  <c r="G58" i="1"/>
  <c r="E118" i="1"/>
  <c r="E58" i="1"/>
  <c r="E39" i="1" s="1"/>
  <c r="D215" i="1"/>
  <c r="G39" i="1" l="1"/>
  <c r="G215" i="1" s="1"/>
  <c r="E215" i="1"/>
  <c r="C39" i="1" l="1"/>
  <c r="C7" i="1" l="1"/>
  <c r="C17" i="1"/>
  <c r="C20" i="1"/>
  <c r="C23" i="1"/>
  <c r="C25" i="1"/>
  <c r="C34" i="1"/>
  <c r="C32" i="1" s="1"/>
  <c r="C60" i="1"/>
  <c r="C63" i="1"/>
  <c r="C71" i="1"/>
  <c r="C76" i="1"/>
  <c r="C82" i="1"/>
  <c r="C84" i="1"/>
  <c r="C91" i="1"/>
  <c r="C113" i="1"/>
  <c r="C119" i="1"/>
  <c r="C131" i="1"/>
  <c r="C153" i="1"/>
  <c r="C159" i="1"/>
  <c r="C169" i="1"/>
  <c r="C146" i="1" s="1"/>
  <c r="C191" i="1"/>
  <c r="C196" i="1"/>
  <c r="C215" i="1"/>
  <c r="C118" i="1" l="1"/>
  <c r="C58" i="1"/>
  <c r="C4" i="1"/>
  <c r="C37" i="1" s="1"/>
</calcChain>
</file>

<file path=xl/comments1.xml><?xml version="1.0" encoding="utf-8"?>
<comments xmlns="http://schemas.openxmlformats.org/spreadsheetml/2006/main">
  <authors>
    <author>Windows User</author>
  </authors>
  <commentList>
    <comment ref="H5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<sst xmlns="http://schemas.openxmlformats.org/spreadsheetml/2006/main" count="236" uniqueCount="234">
  <si>
    <t>ПРИХОДИ</t>
  </si>
  <si>
    <t>Ек.класификација</t>
  </si>
  <si>
    <t>Опис</t>
  </si>
  <si>
    <t>Укупно</t>
  </si>
  <si>
    <t>Из Буџета</t>
  </si>
  <si>
    <t>Од ООСО</t>
  </si>
  <si>
    <t>Донација</t>
  </si>
  <si>
    <t>Сопствени приходи</t>
  </si>
  <si>
    <t>ДОБРОВОЉНИ ТРАНСФЕРИ ОД ФИЗИЧКИХ И ПРАВНИХ ЛИЦА</t>
  </si>
  <si>
    <t>МЕШОВИТИ И НЕОДРЕЂЕНИ ПРИХОДИ</t>
  </si>
  <si>
    <t>МЕМЕОРАНДУМСКЕ СТАВКЕ ЗА РЕФУНДАЦИЈУ РАСХОДА</t>
  </si>
  <si>
    <t>ТРАНСФЕРИ ИЗМЕЂУ БУЏЕТСКИХ КОРИСНИКА НА ИСТОМ НИВОУ</t>
  </si>
  <si>
    <t>ПРИХОДИ ИЗ БУЏЕТА</t>
  </si>
  <si>
    <t>ПРИМАЊА ОД ПРОДАЈЕ НЕФИНАНСИСКЕ ИМОВИНЕ</t>
  </si>
  <si>
    <t>ПРИМАЊА ОД ПРОДАЈЕ ПОКРЕТНЕ ИМОВИНЕ</t>
  </si>
  <si>
    <t>РАСХОДИ</t>
  </si>
  <si>
    <t>СТАЛНИ ТРОШКОВИ</t>
  </si>
  <si>
    <t>УСЛУГЕ КОМУНИКАЦИЈА</t>
  </si>
  <si>
    <t>ТРОШКОВИ ОСИГУРАЊА</t>
  </si>
  <si>
    <t>ОСТАЛИ ТРОШКОВИ</t>
  </si>
  <si>
    <t>ТРОШКОВИ ПУТОВАЊА</t>
  </si>
  <si>
    <t>УСЛУГЕ ПО УГОВОРУ</t>
  </si>
  <si>
    <t>ТЕКУЋЕ ПОПРАВКЕ И ОДРЖАВАЊЕ</t>
  </si>
  <si>
    <t>ИНВАЛИДИ</t>
  </si>
  <si>
    <t>ТРОШК. ПЛАТНОГ ПРОМЕТА</t>
  </si>
  <si>
    <t>ИСХРАНА И ОДРЖ.ХИГИЈ.</t>
  </si>
  <si>
    <t>АДМИНСТРАТИВНИ МАТЕР.</t>
  </si>
  <si>
    <t>МАТЕР.ЗА ПОСЕБ.НАМЕНЕ</t>
  </si>
  <si>
    <t xml:space="preserve">ТПО ЗГРАДЕ И ОБЈЕКАТА </t>
  </si>
  <si>
    <t>ТПО ОПРЕМА</t>
  </si>
  <si>
    <t>ЕНЕРГЕТСКЕ УСЛУГЕ</t>
  </si>
  <si>
    <t>КОМУНАЛНЕ УСЛУГЕ</t>
  </si>
  <si>
    <t>СПЕЦИЈАЛИЗ. УСЛУГЕ</t>
  </si>
  <si>
    <t>МАТЕРИЈАЛ</t>
  </si>
  <si>
    <t>МАТЕР. ЗА САОБРАЋАЈ</t>
  </si>
  <si>
    <t>МАШИНЕ И ОПРЕМА</t>
  </si>
  <si>
    <t>ОТПРЕМНИНА</t>
  </si>
  <si>
    <t>ЈУБИЛАРНЕ НАГРАДЕ</t>
  </si>
  <si>
    <t>ПАРТИЦИПАЦИЈА</t>
  </si>
  <si>
    <t xml:space="preserve">МЕМЕОРАНДУМСКЕ СТАВКЕ ЗА РЕФУНДАЦИЈУ РАСХОДА </t>
  </si>
  <si>
    <t>ТЕКУЋИ ПРИХОДИ</t>
  </si>
  <si>
    <t>ПРИХ.ОД ПРОД. УСЛУГА</t>
  </si>
  <si>
    <t>УКУПНИ ПРИХОДИ И ПРИМАЊА)</t>
  </si>
  <si>
    <t>РАСХ.ЗА ЗАПОСЛЕНЕ</t>
  </si>
  <si>
    <t>ПЛАТЕ ЗА ЗАПОСЛЕНЕ</t>
  </si>
  <si>
    <t xml:space="preserve">ПЛАТЕ, ДОДАЦИ БРУТО  </t>
  </si>
  <si>
    <t>ДОПРИНОС ПИО</t>
  </si>
  <si>
    <t>ДОПРИНОС ЗА ЗДРАВ.</t>
  </si>
  <si>
    <t>НАКН.ТРОШ.ПРЕВОЗ</t>
  </si>
  <si>
    <t>ТЕКУЋИ РАСХОДИ</t>
  </si>
  <si>
    <t>ПРЕН.НЕУТР.СРЕД. Р.Г</t>
  </si>
  <si>
    <t xml:space="preserve">УКУПНИ РАСХОДИ И ИЗДАЦИ </t>
  </si>
  <si>
    <t>МЕДИЦИНСКА ОПРЕМА</t>
  </si>
  <si>
    <t>МАТ.ЗА ОБРАЗОВАЊЕ</t>
  </si>
  <si>
    <t>ЛИФТ ЕКСТЕРНИ</t>
  </si>
  <si>
    <t>САНИТ.ПОТРОШ. ИЗ  ОМТ</t>
  </si>
  <si>
    <t>НАГРАДЕ НОВОГОДИШЊЕ</t>
  </si>
  <si>
    <t>Стимулација 30% Covid 19</t>
  </si>
  <si>
    <t>Текуће поправке и одржавање опреме за саобраћај</t>
  </si>
  <si>
    <t>Поправка електричне и електронске опреме</t>
  </si>
  <si>
    <t>Текуће поправке и одржавање административне опреме</t>
  </si>
  <si>
    <t>Намештај-премеблирање</t>
  </si>
  <si>
    <t>Рачунарска опрема-одржавање</t>
  </si>
  <si>
    <t>Опрема за ком.цију-одржавање</t>
  </si>
  <si>
    <t>Текућ.поправке и одрж.медиц.опреме</t>
  </si>
  <si>
    <t>Текућ.поправке и одрж. лабар.опреме</t>
  </si>
  <si>
    <t>ОТПРЕМНИНЕ  И ПОМОЋИ</t>
  </si>
  <si>
    <t>Отпрем.прилик. одл.у пензију</t>
  </si>
  <si>
    <t>Централно грејање</t>
  </si>
  <si>
    <t>ЕПС-електр.енергија</t>
  </si>
  <si>
    <t>Услуге водов.и канализације</t>
  </si>
  <si>
    <t>Дератизација</t>
  </si>
  <si>
    <t>Услуге чишћења</t>
  </si>
  <si>
    <t>Услуге заштите имовине-ФТО</t>
  </si>
  <si>
    <t>Услуге чишћења-градска чистоћа</t>
  </si>
  <si>
    <t>Телефон, телекс и телефакс</t>
  </si>
  <si>
    <t>Интернет</t>
  </si>
  <si>
    <t>Услуге мобилног телефона</t>
  </si>
  <si>
    <t>Услуге поште и остале ПТТ услуге</t>
  </si>
  <si>
    <t>Осигурање возила</t>
  </si>
  <si>
    <t>Услуге прања веша</t>
  </si>
  <si>
    <t>Репрезентација</t>
  </si>
  <si>
    <t>Зидарски радови</t>
  </si>
  <si>
    <t>Молерски радови</t>
  </si>
  <si>
    <t>Радови на крову</t>
  </si>
  <si>
    <t>Радови на водоводу и канализацији (санација мокрих чворова)</t>
  </si>
  <si>
    <t>Радови на комуникац.инсталац.</t>
  </si>
  <si>
    <t>Остале услуге и материјали за текуће поправке и одржавање зграде</t>
  </si>
  <si>
    <t>Канцеларијски материјал</t>
  </si>
  <si>
    <t>Стручна литература</t>
  </si>
  <si>
    <t>Уља и мазива</t>
  </si>
  <si>
    <t>Ост.матер.за прев.сред.(гуме,резервни делови)</t>
  </si>
  <si>
    <t xml:space="preserve">МАТЕР.ЗА ОЧУВАЊЕ ЖИВОТ. СРЕД. </t>
  </si>
  <si>
    <t>МЕДИЦИН.И ЛАБОРАТОР. МАТР.</t>
  </si>
  <si>
    <t>Лекови</t>
  </si>
  <si>
    <t>Санит.и медиц.Централ.јавна наб.</t>
  </si>
  <si>
    <t>Санит.и медиц.који набавља ЗУ</t>
  </si>
  <si>
    <t>ЕЕГ капе, гел из ОМТ</t>
  </si>
  <si>
    <t>Одржавање хигијене-убруси</t>
  </si>
  <si>
    <t>Потрош.матер.-технички-електро</t>
  </si>
  <si>
    <t>Потрош.матер.-водов.и канализац.</t>
  </si>
  <si>
    <t>Алат и инвентар</t>
  </si>
  <si>
    <t>КАЗНЕ ЗА КАШЊЕЊЕ</t>
  </si>
  <si>
    <t>МЕЂ.ЧЛАНАРИНЕ-ЕДУКАЦИЈЕ</t>
  </si>
  <si>
    <t>ТЕКУЋЕ ДОТАЦИЈЕ ИНВАЛИДИ</t>
  </si>
  <si>
    <t>ОСТАЛИ ПОРЕЗИ</t>
  </si>
  <si>
    <t>Рачунарска опрема</t>
  </si>
  <si>
    <t>Windovs  оперативни системи</t>
  </si>
  <si>
    <t>Текуће поправке и одржавање мерних и конролних уређаја</t>
  </si>
  <si>
    <t>Столарски радови</t>
  </si>
  <si>
    <t>Фрижидер, телевизор...</t>
  </si>
  <si>
    <t>Клима уређаји</t>
  </si>
  <si>
    <t>ОПРЕМА ЗА ДОМАЋИНСТВО</t>
  </si>
  <si>
    <t>Административне услуге</t>
  </si>
  <si>
    <t>Одвоз медицинског отпада</t>
  </si>
  <si>
    <t>Допринос за коришћење вода</t>
  </si>
  <si>
    <t>Лабораторијске услуге</t>
  </si>
  <si>
    <t>Бензин за службене аутомобиле</t>
  </si>
  <si>
    <t>Опрема за домаћ.и угост</t>
  </si>
  <si>
    <t xml:space="preserve">Нагр.и солд.помоћ запосленима </t>
  </si>
  <si>
    <t>АМОРТИЗАЦИЈА</t>
  </si>
  <si>
    <t>Амотризација зграде и објеката</t>
  </si>
  <si>
    <t>OСНОВНА СРЕДСТВА</t>
  </si>
  <si>
    <t>ЕЛЕКТР.КОМУНК.ТЕХНИЧКА-пројектор</t>
  </si>
  <si>
    <t>ДОНАЦИЈЕ ОД МЕЂУНАРОДНИХ ОРГАН.</t>
  </si>
  <si>
    <t>ДОНАЦИЈЕ ОД МЕЂУНАРОДНИХ ОРГАН.-УНИЦЕФ</t>
  </si>
  <si>
    <t>ПРИХОДИ ОД ПРЕГЛЕДА</t>
  </si>
  <si>
    <t>ПРИХОДИ ОД ПСИХ.ТЕСТИРАЊА</t>
  </si>
  <si>
    <t>ПРИХОДИ ОД ЦРНЕ ГОРЕ</t>
  </si>
  <si>
    <t>ПРИХОДИ ОД РЕПУБЛИКЕ СРПСКЕ</t>
  </si>
  <si>
    <t>ПРИХОДИ БРЧКО ДИСТРИКТ</t>
  </si>
  <si>
    <t>ПРИХОДИ ОД СУДСКОГ ВЕШТАЧЕЊА</t>
  </si>
  <si>
    <t>ПРИХОДИ ОД ЕДУКАЦИЈА</t>
  </si>
  <si>
    <t>ПРИХОДИ ОД КЛИНИЧКИХ СТУДИЈА</t>
  </si>
  <si>
    <t>ПРИХОДИ ОД РАДНЕ ТЕРАПИЈЕ</t>
  </si>
  <si>
    <t>МЕШ.И НЕОДРЕЂЕНИ ПРИХОДИ У КОРИСТ РФЗО</t>
  </si>
  <si>
    <t>СОЦИЈАЛНА ДАВАЊА ЗАПОСЛЕНИМА</t>
  </si>
  <si>
    <t>БОЛОВАЊЕ ПРЕКО 30 ДАНА</t>
  </si>
  <si>
    <t>Помоћ  рођ.детета -ПКУ</t>
  </si>
  <si>
    <t>Помоћ у мед.лечењу запосленог или члана породице-ПКУ</t>
  </si>
  <si>
    <t>Помоћ у случају смрти запосленог или члана породице-ПКУ</t>
  </si>
  <si>
    <t>Осигурање опреме</t>
  </si>
  <si>
    <t>Осигурање запослених у случају несреће на раду</t>
  </si>
  <si>
    <t xml:space="preserve">Здравствено осигурање запослених </t>
  </si>
  <si>
    <t>422000</t>
  </si>
  <si>
    <t>422131</t>
  </si>
  <si>
    <t>Трошкови смештаја на службеном путу</t>
  </si>
  <si>
    <t>422192</t>
  </si>
  <si>
    <t>422293</t>
  </si>
  <si>
    <t>Накнада за употребу сопственог возила</t>
  </si>
  <si>
    <t>Такси превоз-сл.путованја у земљи</t>
  </si>
  <si>
    <t>422392</t>
  </si>
  <si>
    <t>Такси превоз у оквиру редовног рада</t>
  </si>
  <si>
    <t>422911</t>
  </si>
  <si>
    <t>Трошкови селидбе и превоза</t>
  </si>
  <si>
    <t>Услуге превођења</t>
  </si>
  <si>
    <t>Услуге образ. и усаврш. запослених (специј. и субспециј. )</t>
  </si>
  <si>
    <t>Котизација за семинаре</t>
  </si>
  <si>
    <t>Котизација за стручно усавршавање</t>
  </si>
  <si>
    <t>Чланарине из иностранства</t>
  </si>
  <si>
    <t>Издаци за стручне испите</t>
  </si>
  <si>
    <t>423412</t>
  </si>
  <si>
    <t>Услуге  штампања часописа</t>
  </si>
  <si>
    <t>423421</t>
  </si>
  <si>
    <t>Услуге информисања јавности</t>
  </si>
  <si>
    <t>423591</t>
  </si>
  <si>
    <t>Накнаде члановима УО,НО и комисија</t>
  </si>
  <si>
    <t>Остале стручне услуге</t>
  </si>
  <si>
    <t>Остале стручне услуге-печати</t>
  </si>
  <si>
    <t>Ауторски уговори</t>
  </si>
  <si>
    <t>Уговор о делу</t>
  </si>
  <si>
    <t>Остале опште услуге</t>
  </si>
  <si>
    <t>РТ- неурозе,психозе,дечије одељење...</t>
  </si>
  <si>
    <t>Остали трошкови-сопствена средства</t>
  </si>
  <si>
    <t>Здравствена заштита по уговору</t>
  </si>
  <si>
    <t>Остале медицинске услуге</t>
  </si>
  <si>
    <t>424911</t>
  </si>
  <si>
    <t>Остале специјализоване услуге</t>
  </si>
  <si>
    <t>425191</t>
  </si>
  <si>
    <t>Остале  поправке и одржавање административне опреме</t>
  </si>
  <si>
    <t>Униформе</t>
  </si>
  <si>
    <t>Остали административни материјал</t>
  </si>
  <si>
    <t>Материјали за лабораторијске тестове</t>
  </si>
  <si>
    <t>Санитетски и мед.потр.материјал</t>
  </si>
  <si>
    <t>Хемијска средства за чишћење</t>
  </si>
  <si>
    <t>Инвентар за одржавање хигијене</t>
  </si>
  <si>
    <t>Остали материјал за одржавање хигијене</t>
  </si>
  <si>
    <t>426821</t>
  </si>
  <si>
    <t>Храна</t>
  </si>
  <si>
    <t>Потрошни материјал за рачунаре</t>
  </si>
  <si>
    <t>Казне за кашњење</t>
  </si>
  <si>
    <t>Остале казне</t>
  </si>
  <si>
    <t>Градске таксе</t>
  </si>
  <si>
    <t>Новчане казне и пенали по решењу судова</t>
  </si>
  <si>
    <t>482200</t>
  </si>
  <si>
    <t>ОБАВЕЗНЕ ТАКСЕ</t>
  </si>
  <si>
    <t>НОВЧАНЕ КАЗНЕ И ПЕНАЛИ ПО РЕШЕЊУ СУДОВА</t>
  </si>
  <si>
    <t>Рачунари</t>
  </si>
  <si>
    <t>Штампачи</t>
  </si>
  <si>
    <t>512222</t>
  </si>
  <si>
    <t xml:space="preserve">За медицинску опрему Јапанска амбасада  </t>
  </si>
  <si>
    <t xml:space="preserve">Осигурање зграде </t>
  </si>
  <si>
    <t>Текстилни материјал-постељина</t>
  </si>
  <si>
    <t>Централно грејање-одржавање</t>
  </si>
  <si>
    <t>Уградна опрема-лифтови</t>
  </si>
  <si>
    <t>Уградна опрема-клима уређаји</t>
  </si>
  <si>
    <t>Потрошни материјал за централно грејање</t>
  </si>
  <si>
    <t>Kазне за кашњење</t>
  </si>
  <si>
    <t>Лекови ван уговора</t>
  </si>
  <si>
    <t>Санит.мед.потр.из ОМТ-тестови за детекцију дрога</t>
  </si>
  <si>
    <t>Амортизација опреме и нематеријалне имовине</t>
  </si>
  <si>
    <t>Tекуће поправке и одржавање осталих објеката (браварски радови, пвц врата)</t>
  </si>
  <si>
    <t>НАКНАДА ПО УГОВОРУ И ЛЕКОВИ ВАН УГОВОРА (8.000.000)</t>
  </si>
  <si>
    <t>Канцеларијска опрема-намештај</t>
  </si>
  <si>
    <t>АПАРАТ ЗА ТМС</t>
  </si>
  <si>
    <t>Остали материјал за посебне намене</t>
  </si>
  <si>
    <t>ОСТАЛИ ПРИХОДИ,ПРИХОД ОД СПОНЗОРСТВА</t>
  </si>
  <si>
    <t>421919.421619</t>
  </si>
  <si>
    <t>сервери, упс, телефони</t>
  </si>
  <si>
    <t>431200.435111</t>
  </si>
  <si>
    <r>
      <t>Електричне инсталације -</t>
    </r>
    <r>
      <rPr>
        <b/>
        <sz val="11"/>
        <rFont val="Calibri"/>
        <family val="2"/>
        <scheme val="minor"/>
      </rPr>
      <t>БИТ</t>
    </r>
  </si>
  <si>
    <t>7423739,74237312</t>
  </si>
  <si>
    <t>Текуће поправке и одржавање,производне,моторне,непокретне и немоторне опреме-противпожарна опрема, громобрани, вентилација</t>
  </si>
  <si>
    <t>КАПИТАЛНО ОДРЖАВАЊЕ ЗГРАДА И ОБЈЕКАТА</t>
  </si>
  <si>
    <t>Капитално одржавање болница-санација крова</t>
  </si>
  <si>
    <t>482131.482191</t>
  </si>
  <si>
    <t>Регистрација возила .остали порези</t>
  </si>
  <si>
    <t>За унапређење рада Института</t>
  </si>
  <si>
    <t>422121 и 422221</t>
  </si>
  <si>
    <t>Трошкови превоза на службеном путу у земљи и иностранству(авион,аутобус...)</t>
  </si>
  <si>
    <t>Компјутерске услуге-одржавање софтвера и остале ком.услуге</t>
  </si>
  <si>
    <t>Остале помоћи запосленима-вантелесна -ПКУ</t>
  </si>
  <si>
    <t>Трошкови  коричења,фотокопирање, акредитације, израде кључева,паркирања,прања аута и сл.; закуп осталог простора</t>
  </si>
  <si>
    <r>
      <t xml:space="preserve">                              ПЕТА  ИЗМЕНА И ДОПУНА ФИНАНСИЈСКОГ  ПЛАНА  ИНСТИТУТА ЗА МЕНТАЛНО ЗДРАВЉЕ  ЗА 2024.ГОДИНУ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</si>
</sst>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,##0_ ;[Red]\-#,##0\ 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0" xfId="0" applyFill="1"/>
    <xf numFmtId="3" fontId="0" fillId="0" borderId="1" xfId="0" applyNumberFormat="1" applyBorder="1"/>
    <xf numFmtId="0" fontId="9" fillId="0" borderId="0" xfId="0" applyFont="1"/>
    <xf numFmtId="3" fontId="9" fillId="0" borderId="0" xfId="0" applyNumberFormat="1" applyFont="1"/>
    <xf numFmtId="0" fontId="7" fillId="5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0" fontId="4" fillId="2" borderId="1" xfId="0" applyFont="1" applyFill="1" applyBorder="1"/>
    <xf numFmtId="3" fontId="0" fillId="0" borderId="0" xfId="0" applyNumberFormat="1"/>
    <xf numFmtId="0" fontId="2" fillId="2" borderId="1" xfId="0" applyFont="1" applyFill="1" applyBorder="1"/>
    <xf numFmtId="3" fontId="0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3" fontId="5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3" fontId="6" fillId="0" borderId="0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3" fontId="11" fillId="0" borderId="1" xfId="0" applyNumberFormat="1" applyFont="1" applyFill="1" applyBorder="1"/>
    <xf numFmtId="0" fontId="11" fillId="0" borderId="0" xfId="0" applyFont="1"/>
    <xf numFmtId="0" fontId="12" fillId="0" borderId="0" xfId="0" applyFont="1"/>
    <xf numFmtId="3" fontId="13" fillId="0" borderId="1" xfId="0" applyNumberFormat="1" applyFont="1" applyFill="1" applyBorder="1"/>
    <xf numFmtId="3" fontId="11" fillId="4" borderId="1" xfId="0" applyNumberFormat="1" applyFont="1" applyFill="1" applyBorder="1"/>
    <xf numFmtId="0" fontId="12" fillId="0" borderId="0" xfId="0" applyFont="1" applyFill="1"/>
    <xf numFmtId="0" fontId="13" fillId="0" borderId="0" xfId="0" applyFont="1"/>
    <xf numFmtId="0" fontId="17" fillId="0" borderId="1" xfId="0" applyFont="1" applyFill="1" applyBorder="1"/>
    <xf numFmtId="0" fontId="11" fillId="0" borderId="0" xfId="0" applyFont="1" applyFill="1"/>
    <xf numFmtId="4" fontId="11" fillId="0" borderId="0" xfId="0" applyNumberFormat="1" applyFont="1"/>
    <xf numFmtId="0" fontId="11" fillId="0" borderId="1" xfId="0" applyFont="1" applyBorder="1"/>
    <xf numFmtId="3" fontId="11" fillId="0" borderId="1" xfId="0" applyNumberFormat="1" applyFont="1" applyBorder="1"/>
    <xf numFmtId="0" fontId="17" fillId="0" borderId="1" xfId="0" applyFont="1" applyBorder="1"/>
    <xf numFmtId="3" fontId="11" fillId="0" borderId="0" xfId="0" applyNumberFormat="1" applyFont="1"/>
    <xf numFmtId="0" fontId="5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 applyAlignment="1">
      <alignment wrapText="1"/>
    </xf>
    <xf numFmtId="3" fontId="12" fillId="0" borderId="0" xfId="0" applyNumberFormat="1" applyFont="1"/>
    <xf numFmtId="3" fontId="0" fillId="0" borderId="0" xfId="0" applyNumberFormat="1" applyFill="1"/>
    <xf numFmtId="3" fontId="12" fillId="0" borderId="0" xfId="0" applyNumberFormat="1" applyFont="1" applyFill="1"/>
    <xf numFmtId="3" fontId="19" fillId="0" borderId="0" xfId="0" applyNumberFormat="1" applyFont="1"/>
    <xf numFmtId="3" fontId="11" fillId="0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164" fontId="0" fillId="0" borderId="5" xfId="0" applyNumberFormat="1" applyBorder="1"/>
    <xf numFmtId="3" fontId="11" fillId="0" borderId="0" xfId="0" applyNumberFormat="1" applyFont="1" applyFill="1" applyBorder="1" applyAlignment="1">
      <alignment wrapText="1"/>
    </xf>
    <xf numFmtId="0" fontId="0" fillId="2" borderId="1" xfId="0" applyFont="1" applyFill="1" applyBorder="1"/>
    <xf numFmtId="3" fontId="20" fillId="4" borderId="1" xfId="0" applyNumberFormat="1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/>
    <xf numFmtId="3" fontId="17" fillId="4" borderId="1" xfId="0" applyNumberFormat="1" applyFont="1" applyFill="1" applyBorder="1"/>
    <xf numFmtId="0" fontId="17" fillId="4" borderId="1" xfId="0" applyFont="1" applyFill="1" applyBorder="1"/>
    <xf numFmtId="3" fontId="17" fillId="0" borderId="1" xfId="0" applyNumberFormat="1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/>
    <xf numFmtId="0" fontId="17" fillId="0" borderId="1" xfId="0" applyFont="1" applyFill="1" applyBorder="1" applyAlignment="1">
      <alignment horizontal="right" wrapText="1"/>
    </xf>
    <xf numFmtId="3" fontId="11" fillId="3" borderId="1" xfId="0" applyNumberFormat="1" applyFont="1" applyFill="1" applyBorder="1"/>
    <xf numFmtId="0" fontId="11" fillId="3" borderId="1" xfId="0" applyFont="1" applyFill="1" applyBorder="1"/>
    <xf numFmtId="3" fontId="17" fillId="3" borderId="1" xfId="0" applyNumberFormat="1" applyFont="1" applyFill="1" applyBorder="1"/>
    <xf numFmtId="0" fontId="21" fillId="0" borderId="1" xfId="0" applyFont="1" applyFill="1" applyBorder="1"/>
    <xf numFmtId="3" fontId="20" fillId="0" borderId="1" xfId="0" applyNumberFormat="1" applyFont="1" applyFill="1" applyBorder="1"/>
    <xf numFmtId="3" fontId="17" fillId="0" borderId="1" xfId="0" applyNumberFormat="1" applyFont="1" applyBorder="1"/>
    <xf numFmtId="3" fontId="11" fillId="0" borderId="1" xfId="0" applyNumberFormat="1" applyFont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 wrapText="1"/>
    </xf>
    <xf numFmtId="0" fontId="22" fillId="0" borderId="1" xfId="0" applyFont="1" applyFill="1" applyBorder="1"/>
    <xf numFmtId="49" fontId="0" fillId="0" borderId="0" xfId="0" applyNumberFormat="1"/>
    <xf numFmtId="49" fontId="11" fillId="0" borderId="0" xfId="0" applyNumberFormat="1" applyFont="1" applyFill="1" applyAlignment="1">
      <alignment wrapText="1"/>
    </xf>
    <xf numFmtId="49" fontId="0" fillId="0" borderId="0" xfId="0" applyNumberFormat="1" applyFill="1"/>
    <xf numFmtId="49" fontId="11" fillId="0" borderId="0" xfId="0" applyNumberFormat="1" applyFont="1"/>
    <xf numFmtId="49" fontId="13" fillId="0" borderId="0" xfId="0" applyNumberFormat="1" applyFont="1" applyBorder="1"/>
    <xf numFmtId="1" fontId="16" fillId="0" borderId="5" xfId="0" applyNumberFormat="1" applyFont="1" applyFill="1" applyBorder="1"/>
    <xf numFmtId="49" fontId="1" fillId="0" borderId="0" xfId="0" applyNumberFormat="1" applyFont="1" applyFill="1" applyBorder="1"/>
    <xf numFmtId="165" fontId="13" fillId="0" borderId="0" xfId="0" applyNumberFormat="1" applyFont="1" applyFill="1"/>
    <xf numFmtId="3" fontId="13" fillId="0" borderId="0" xfId="0" applyNumberFormat="1" applyFont="1" applyFill="1"/>
    <xf numFmtId="0" fontId="13" fillId="0" borderId="0" xfId="0" applyFont="1" applyFill="1"/>
    <xf numFmtId="49" fontId="0" fillId="2" borderId="0" xfId="0" applyNumberFormat="1" applyFill="1"/>
    <xf numFmtId="49" fontId="19" fillId="0" borderId="0" xfId="0" applyNumberFormat="1" applyFont="1"/>
    <xf numFmtId="49" fontId="9" fillId="0" borderId="0" xfId="0" applyNumberFormat="1" applyFont="1"/>
    <xf numFmtId="49" fontId="18" fillId="0" borderId="0" xfId="0" applyNumberFormat="1" applyFont="1" applyFill="1" applyBorder="1"/>
    <xf numFmtId="49" fontId="12" fillId="0" borderId="0" xfId="0" applyNumberFormat="1" applyFont="1"/>
    <xf numFmtId="49" fontId="13" fillId="0" borderId="0" xfId="0" applyNumberFormat="1" applyFont="1" applyFill="1"/>
    <xf numFmtId="49" fontId="12" fillId="0" borderId="0" xfId="0" applyNumberFormat="1" applyFont="1" applyFill="1"/>
    <xf numFmtId="49" fontId="4" fillId="0" borderId="0" xfId="0" applyNumberFormat="1" applyFont="1" applyFill="1" applyBorder="1"/>
    <xf numFmtId="3" fontId="11" fillId="0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wrapText="1"/>
    </xf>
    <xf numFmtId="3" fontId="6" fillId="4" borderId="1" xfId="0" applyNumberFormat="1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3" fontId="0" fillId="4" borderId="1" xfId="0" applyNumberFormat="1" applyFont="1" applyFill="1" applyBorder="1"/>
    <xf numFmtId="3" fontId="6" fillId="0" borderId="1" xfId="0" applyNumberFormat="1" applyFont="1" applyFill="1" applyBorder="1"/>
    <xf numFmtId="3" fontId="21" fillId="0" borderId="1" xfId="0" applyNumberFormat="1" applyFont="1" applyFill="1" applyBorder="1"/>
    <xf numFmtId="0" fontId="11" fillId="0" borderId="1" xfId="0" applyFont="1" applyFill="1" applyBorder="1" applyAlignment="1">
      <alignment horizontal="right"/>
    </xf>
    <xf numFmtId="0" fontId="11" fillId="6" borderId="1" xfId="0" applyFont="1" applyFill="1" applyBorder="1"/>
    <xf numFmtId="0" fontId="2" fillId="3" borderId="1" xfId="0" applyFont="1" applyFill="1" applyBorder="1"/>
    <xf numFmtId="0" fontId="17" fillId="3" borderId="1" xfId="0" applyFont="1" applyFill="1" applyBorder="1"/>
    <xf numFmtId="3" fontId="17" fillId="3" borderId="1" xfId="0" applyNumberFormat="1" applyFont="1" applyFill="1" applyBorder="1" applyAlignment="1">
      <alignment horizontal="right" wrapText="1"/>
    </xf>
    <xf numFmtId="3" fontId="11" fillId="3" borderId="1" xfId="0" applyNumberFormat="1" applyFont="1" applyFill="1" applyBorder="1" applyAlignment="1">
      <alignment horizontal="right" wrapText="1"/>
    </xf>
    <xf numFmtId="3" fontId="20" fillId="3" borderId="1" xfId="0" applyNumberFormat="1" applyFont="1" applyFill="1" applyBorder="1"/>
    <xf numFmtId="3" fontId="11" fillId="3" borderId="1" xfId="0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164" fontId="11" fillId="3" borderId="1" xfId="0" applyNumberFormat="1" applyFont="1" applyFill="1" applyBorder="1"/>
    <xf numFmtId="0" fontId="5" fillId="3" borderId="1" xfId="0" applyFont="1" applyFill="1" applyBorder="1"/>
    <xf numFmtId="49" fontId="11" fillId="0" borderId="0" xfId="0" applyNumberFormat="1" applyFont="1" applyFill="1" applyBorder="1"/>
    <xf numFmtId="0" fontId="17" fillId="6" borderId="1" xfId="0" applyFont="1" applyFill="1" applyBorder="1"/>
    <xf numFmtId="9" fontId="0" fillId="0" borderId="0" xfId="0" applyNumberFormat="1"/>
    <xf numFmtId="3" fontId="13" fillId="3" borderId="1" xfId="0" applyNumberFormat="1" applyFont="1" applyFill="1" applyBorder="1"/>
    <xf numFmtId="0" fontId="0" fillId="0" borderId="0" xfId="0" applyFill="1" applyAlignment="1">
      <alignment horizontal="left"/>
    </xf>
    <xf numFmtId="3" fontId="11" fillId="0" borderId="7" xfId="0" applyNumberFormat="1" applyFont="1" applyFill="1" applyBorder="1" applyAlignment="1">
      <alignment horizontal="right" wrapText="1"/>
    </xf>
    <xf numFmtId="3" fontId="2" fillId="4" borderId="1" xfId="0" applyNumberFormat="1" applyFont="1" applyFill="1" applyBorder="1"/>
    <xf numFmtId="49" fontId="2" fillId="0" borderId="1" xfId="0" applyNumberFormat="1" applyFont="1" applyFill="1" applyBorder="1"/>
    <xf numFmtId="0" fontId="11" fillId="7" borderId="1" xfId="0" applyFont="1" applyFill="1" applyBorder="1"/>
    <xf numFmtId="0" fontId="17" fillId="7" borderId="1" xfId="0" applyFont="1" applyFill="1" applyBorder="1"/>
    <xf numFmtId="3" fontId="6" fillId="8" borderId="1" xfId="0" applyNumberFormat="1" applyFont="1" applyFill="1" applyBorder="1"/>
    <xf numFmtId="0" fontId="7" fillId="8" borderId="1" xfId="0" applyFont="1" applyFill="1" applyBorder="1"/>
    <xf numFmtId="0" fontId="7" fillId="8" borderId="1" xfId="0" applyFont="1" applyFill="1" applyBorder="1" applyAlignment="1">
      <alignment wrapText="1"/>
    </xf>
    <xf numFmtId="3" fontId="5" fillId="8" borderId="1" xfId="0" applyNumberFormat="1" applyFont="1" applyFill="1" applyBorder="1"/>
    <xf numFmtId="3" fontId="20" fillId="8" borderId="1" xfId="0" applyNumberFormat="1" applyFont="1" applyFill="1" applyBorder="1"/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3" fontId="21" fillId="8" borderId="1" xfId="0" applyNumberFormat="1" applyFont="1" applyFill="1" applyBorder="1"/>
    <xf numFmtId="0" fontId="7" fillId="4" borderId="1" xfId="0" applyFont="1" applyFill="1" applyBorder="1"/>
    <xf numFmtId="3" fontId="17" fillId="4" borderId="1" xfId="0" applyNumberFormat="1" applyFont="1" applyFill="1" applyBorder="1" applyAlignment="1">
      <alignment horizontal="right" wrapText="1"/>
    </xf>
    <xf numFmtId="0" fontId="11" fillId="4" borderId="1" xfId="0" applyFont="1" applyFill="1" applyBorder="1"/>
    <xf numFmtId="0" fontId="21" fillId="4" borderId="1" xfId="0" applyFont="1" applyFill="1" applyBorder="1"/>
    <xf numFmtId="0" fontId="11" fillId="8" borderId="1" xfId="0" applyFont="1" applyFill="1" applyBorder="1"/>
    <xf numFmtId="0" fontId="11" fillId="0" borderId="1" xfId="0" applyFont="1" applyBorder="1" applyAlignment="1">
      <alignment wrapText="1"/>
    </xf>
    <xf numFmtId="0" fontId="11" fillId="3" borderId="1" xfId="0" applyFont="1" applyFill="1" applyBorder="1" applyAlignment="1">
      <alignment wrapText="1"/>
    </xf>
    <xf numFmtId="1" fontId="11" fillId="6" borderId="1" xfId="0" applyNumberFormat="1" applyFont="1" applyFill="1" applyBorder="1"/>
    <xf numFmtId="49" fontId="11" fillId="0" borderId="1" xfId="0" applyNumberFormat="1" applyFont="1" applyFill="1" applyBorder="1"/>
    <xf numFmtId="49" fontId="21" fillId="4" borderId="1" xfId="0" applyNumberFormat="1" applyFont="1" applyFill="1" applyBorder="1" applyAlignment="1">
      <alignment horizontal="right" wrapText="1"/>
    </xf>
    <xf numFmtId="49" fontId="11" fillId="0" borderId="1" xfId="0" applyNumberFormat="1" applyFont="1" applyFill="1" applyBorder="1" applyAlignment="1">
      <alignment horizontal="right" wrapText="1"/>
    </xf>
    <xf numFmtId="3" fontId="23" fillId="0" borderId="1" xfId="0" applyNumberFormat="1" applyFont="1" applyFill="1" applyBorder="1"/>
    <xf numFmtId="49" fontId="11" fillId="0" borderId="1" xfId="0" applyNumberFormat="1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right"/>
    </xf>
    <xf numFmtId="0" fontId="21" fillId="4" borderId="1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0" fontId="17" fillId="6" borderId="1" xfId="0" applyFont="1" applyFill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Fill="1" applyBorder="1" applyAlignment="1"/>
    <xf numFmtId="0" fontId="17" fillId="0" borderId="1" xfId="0" applyFont="1" applyFill="1" applyBorder="1" applyAlignment="1">
      <alignment wrapText="1"/>
    </xf>
    <xf numFmtId="1" fontId="17" fillId="6" borderId="1" xfId="0" applyNumberFormat="1" applyFont="1" applyFill="1" applyBorder="1"/>
    <xf numFmtId="1" fontId="11" fillId="0" borderId="1" xfId="0" applyNumberFormat="1" applyFont="1" applyFill="1" applyBorder="1"/>
    <xf numFmtId="1" fontId="11" fillId="0" borderId="6" xfId="0" applyNumberFormat="1" applyFont="1" applyFill="1" applyBorder="1"/>
    <xf numFmtId="49" fontId="11" fillId="0" borderId="1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wrapText="1"/>
    </xf>
    <xf numFmtId="3" fontId="20" fillId="0" borderId="7" xfId="0" applyNumberFormat="1" applyFont="1" applyFill="1" applyBorder="1"/>
    <xf numFmtId="0" fontId="17" fillId="4" borderId="1" xfId="0" applyFont="1" applyFill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49" fontId="11" fillId="6" borderId="1" xfId="0" applyNumberFormat="1" applyFont="1" applyFill="1" applyBorder="1" applyAlignment="1">
      <alignment horizontal="right"/>
    </xf>
    <xf numFmtId="49" fontId="17" fillId="4" borderId="1" xfId="0" applyNumberFormat="1" applyFont="1" applyFill="1" applyBorder="1" applyAlignment="1">
      <alignment horizontal="right"/>
    </xf>
    <xf numFmtId="0" fontId="21" fillId="8" borderId="1" xfId="0" applyFont="1" applyFill="1" applyBorder="1"/>
    <xf numFmtId="0" fontId="21" fillId="8" borderId="1" xfId="0" applyFont="1" applyFill="1" applyBorder="1" applyAlignment="1">
      <alignment wrapText="1"/>
    </xf>
    <xf numFmtId="0" fontId="21" fillId="6" borderId="1" xfId="0" applyFont="1" applyFill="1" applyBorder="1"/>
    <xf numFmtId="49" fontId="11" fillId="0" borderId="1" xfId="0" applyNumberFormat="1" applyFont="1" applyFill="1" applyBorder="1" applyAlignment="1">
      <alignment horizontal="right"/>
    </xf>
    <xf numFmtId="0" fontId="21" fillId="2" borderId="1" xfId="0" applyFont="1" applyFill="1" applyBorder="1"/>
    <xf numFmtId="0" fontId="21" fillId="0" borderId="1" xfId="0" applyFont="1" applyBorder="1"/>
    <xf numFmtId="0" fontId="17" fillId="3" borderId="1" xfId="0" applyFont="1" applyFill="1" applyBorder="1" applyAlignment="1">
      <alignment horizontal="right" wrapText="1"/>
    </xf>
    <xf numFmtId="3" fontId="21" fillId="4" borderId="1" xfId="0" applyNumberFormat="1" applyFont="1" applyFill="1" applyBorder="1"/>
    <xf numFmtId="0" fontId="22" fillId="4" borderId="1" xfId="0" applyFont="1" applyFill="1" applyBorder="1"/>
    <xf numFmtId="3" fontId="24" fillId="0" borderId="1" xfId="0" applyNumberFormat="1" applyFont="1" applyFill="1" applyBorder="1"/>
    <xf numFmtId="3" fontId="16" fillId="0" borderId="1" xfId="0" applyNumberFormat="1" applyFont="1" applyFill="1" applyBorder="1"/>
    <xf numFmtId="3" fontId="25" fillId="4" borderId="1" xfId="0" applyNumberFormat="1" applyFont="1" applyFill="1" applyBorder="1"/>
    <xf numFmtId="3" fontId="25" fillId="3" borderId="1" xfId="0" applyNumberFormat="1" applyFont="1" applyFill="1" applyBorder="1"/>
    <xf numFmtId="3" fontId="11" fillId="0" borderId="5" xfId="0" applyNumberFormat="1" applyFont="1" applyFill="1" applyBorder="1"/>
    <xf numFmtId="49" fontId="0" fillId="0" borderId="0" xfId="0" applyNumberFormat="1" applyBorder="1"/>
    <xf numFmtId="3" fontId="1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16"/>
  <sheetViews>
    <sheetView tabSelected="1" zoomScale="118" zoomScaleNormal="118" workbookViewId="0">
      <selection activeCell="I7" sqref="I7"/>
    </sheetView>
  </sheetViews>
  <sheetFormatPr defaultRowHeight="15" x14ac:dyDescent="0.25"/>
  <cols>
    <col min="1" max="1" width="18.28515625" customWidth="1"/>
    <col min="2" max="2" width="53.85546875" customWidth="1"/>
    <col min="3" max="3" width="16.85546875" customWidth="1"/>
    <col min="4" max="4" width="17.28515625" customWidth="1"/>
    <col min="5" max="5" width="14.140625" style="27" customWidth="1"/>
    <col min="6" max="6" width="12.7109375" bestFit="1" customWidth="1"/>
    <col min="7" max="7" width="13.7109375" customWidth="1"/>
    <col min="8" max="8" width="16" customWidth="1"/>
    <col min="9" max="9" width="15.7109375" style="78" bestFit="1" customWidth="1"/>
    <col min="10" max="10" width="18" bestFit="1" customWidth="1"/>
    <col min="11" max="12" width="15.7109375" bestFit="1" customWidth="1"/>
    <col min="14" max="14" width="11.140625" bestFit="1" customWidth="1"/>
  </cols>
  <sheetData>
    <row r="1" spans="1:11" ht="41.25" customHeight="1" x14ac:dyDescent="0.25">
      <c r="A1" s="181" t="s">
        <v>233</v>
      </c>
      <c r="B1" s="182"/>
      <c r="C1" s="182"/>
      <c r="D1" s="182"/>
      <c r="E1" s="182"/>
      <c r="F1" s="182"/>
      <c r="G1" s="183"/>
    </row>
    <row r="2" spans="1:11" ht="21" customHeight="1" x14ac:dyDescent="0.25">
      <c r="A2" s="184" t="s">
        <v>0</v>
      </c>
      <c r="B2" s="185"/>
      <c r="C2" s="185"/>
      <c r="D2" s="185"/>
      <c r="E2" s="185"/>
      <c r="F2" s="185"/>
      <c r="G2" s="186"/>
    </row>
    <row r="3" spans="1:11" ht="30" x14ac:dyDescent="0.25">
      <c r="A3" s="2" t="s">
        <v>1</v>
      </c>
      <c r="B3" s="3" t="s">
        <v>2</v>
      </c>
      <c r="C3" s="1" t="s">
        <v>3</v>
      </c>
      <c r="D3" s="1" t="s">
        <v>4</v>
      </c>
      <c r="E3" s="26" t="s">
        <v>5</v>
      </c>
      <c r="F3" s="1" t="s">
        <v>6</v>
      </c>
      <c r="G3" s="2" t="s">
        <v>7</v>
      </c>
    </row>
    <row r="4" spans="1:11" ht="18.75" x14ac:dyDescent="0.3">
      <c r="A4" s="126">
        <v>700000</v>
      </c>
      <c r="B4" s="126" t="s">
        <v>40</v>
      </c>
      <c r="C4" s="125">
        <f>SUM(C5+C7+C17+C20+C23+C25+C32)</f>
        <v>939385700</v>
      </c>
      <c r="D4" s="125">
        <f t="shared" ref="D4:G4" si="0">SUM(D5+D7+D17+D20+D23+D25+D32)</f>
        <v>0</v>
      </c>
      <c r="E4" s="125">
        <f t="shared" si="0"/>
        <v>851631000</v>
      </c>
      <c r="F4" s="125">
        <f t="shared" si="0"/>
        <v>19180700</v>
      </c>
      <c r="G4" s="125">
        <f t="shared" si="0"/>
        <v>68574000</v>
      </c>
      <c r="J4" s="19"/>
      <c r="K4" s="19"/>
    </row>
    <row r="5" spans="1:11" ht="15.75" x14ac:dyDescent="0.25">
      <c r="A5" s="12">
        <v>732000</v>
      </c>
      <c r="B5" s="12" t="s">
        <v>124</v>
      </c>
      <c r="C5" s="98">
        <f>+D5+E5+F5+G5</f>
        <v>10807636</v>
      </c>
      <c r="D5" s="98">
        <f>+D6</f>
        <v>0</v>
      </c>
      <c r="E5" s="13">
        <f>+E6</f>
        <v>0</v>
      </c>
      <c r="F5" s="98">
        <f>+F6</f>
        <v>10807636</v>
      </c>
      <c r="G5" s="98">
        <f>+G6</f>
        <v>0</v>
      </c>
      <c r="J5" s="19"/>
      <c r="K5" s="19"/>
    </row>
    <row r="6" spans="1:11" ht="15.75" x14ac:dyDescent="0.25">
      <c r="A6" s="20">
        <v>732121</v>
      </c>
      <c r="B6" s="20" t="s">
        <v>125</v>
      </c>
      <c r="C6" s="102"/>
      <c r="D6" s="102"/>
      <c r="E6" s="28"/>
      <c r="F6" s="102">
        <v>10807636</v>
      </c>
      <c r="G6" s="102">
        <v>0</v>
      </c>
      <c r="J6" s="19"/>
      <c r="K6" s="19"/>
    </row>
    <row r="7" spans="1:11" ht="15.75" x14ac:dyDescent="0.25">
      <c r="A7" s="12">
        <v>742000</v>
      </c>
      <c r="B7" s="12" t="s">
        <v>41</v>
      </c>
      <c r="C7" s="13">
        <f>SUM(C8:C16)</f>
        <v>65504000</v>
      </c>
      <c r="D7" s="13">
        <f t="shared" ref="D7:F7" si="1">SUM(D8:D16)</f>
        <v>0</v>
      </c>
      <c r="E7" s="13">
        <f t="shared" si="1"/>
        <v>0</v>
      </c>
      <c r="F7" s="13">
        <f t="shared" si="1"/>
        <v>0</v>
      </c>
      <c r="G7" s="13">
        <f>SUM(G8:G16)</f>
        <v>65504000</v>
      </c>
      <c r="K7" s="19"/>
    </row>
    <row r="8" spans="1:11" ht="15.75" x14ac:dyDescent="0.25">
      <c r="A8" s="15">
        <v>7423731</v>
      </c>
      <c r="B8" s="15" t="s">
        <v>126</v>
      </c>
      <c r="C8" s="28">
        <f>+D8+E8+F8+G8</f>
        <v>6000000</v>
      </c>
      <c r="D8" s="15"/>
      <c r="E8" s="15"/>
      <c r="F8" s="15"/>
      <c r="G8" s="21">
        <v>6000000</v>
      </c>
      <c r="J8" s="19"/>
      <c r="K8" s="19"/>
    </row>
    <row r="9" spans="1:11" ht="15.75" x14ac:dyDescent="0.25">
      <c r="A9" s="15">
        <v>7423732</v>
      </c>
      <c r="B9" s="15" t="s">
        <v>127</v>
      </c>
      <c r="C9" s="28">
        <f>+D9+E9+F9+G9</f>
        <v>600000</v>
      </c>
      <c r="D9" s="15">
        <v>0</v>
      </c>
      <c r="E9" s="15">
        <v>0</v>
      </c>
      <c r="F9" s="15"/>
      <c r="G9" s="21">
        <v>600000</v>
      </c>
    </row>
    <row r="10" spans="1:11" ht="15.75" x14ac:dyDescent="0.25">
      <c r="A10" s="15">
        <v>7423733</v>
      </c>
      <c r="B10" s="15" t="s">
        <v>128</v>
      </c>
      <c r="C10" s="28">
        <f t="shared" ref="C10:C16" si="2">+D10+E10+F10+G10</f>
        <v>3000000</v>
      </c>
      <c r="D10" s="15"/>
      <c r="E10" s="15"/>
      <c r="F10" s="15"/>
      <c r="G10" s="21">
        <v>3000000</v>
      </c>
    </row>
    <row r="11" spans="1:11" ht="15.75" x14ac:dyDescent="0.25">
      <c r="A11" s="15">
        <v>7423734</v>
      </c>
      <c r="B11" s="15" t="s">
        <v>129</v>
      </c>
      <c r="C11" s="28">
        <f t="shared" si="2"/>
        <v>1000000</v>
      </c>
      <c r="D11" s="15"/>
      <c r="E11" s="15"/>
      <c r="F11" s="15"/>
      <c r="G11" s="21">
        <v>1000000</v>
      </c>
      <c r="J11" s="19"/>
    </row>
    <row r="12" spans="1:11" ht="15.75" x14ac:dyDescent="0.25">
      <c r="A12" s="15">
        <v>7423735</v>
      </c>
      <c r="B12" s="15" t="s">
        <v>130</v>
      </c>
      <c r="C12" s="28">
        <f t="shared" si="2"/>
        <v>300000</v>
      </c>
      <c r="D12" s="15"/>
      <c r="E12" s="15"/>
      <c r="F12" s="15"/>
      <c r="G12" s="21">
        <v>300000</v>
      </c>
    </row>
    <row r="13" spans="1:11" ht="15.75" x14ac:dyDescent="0.25">
      <c r="A13" s="15">
        <v>7423736</v>
      </c>
      <c r="B13" s="15" t="s">
        <v>131</v>
      </c>
      <c r="C13" s="28">
        <f t="shared" si="2"/>
        <v>2000000</v>
      </c>
      <c r="D13" s="15"/>
      <c r="E13" s="15"/>
      <c r="F13" s="15"/>
      <c r="G13" s="21">
        <v>2000000</v>
      </c>
    </row>
    <row r="14" spans="1:11" ht="15.75" x14ac:dyDescent="0.25">
      <c r="A14" s="15">
        <v>7423737</v>
      </c>
      <c r="B14" s="15" t="s">
        <v>132</v>
      </c>
      <c r="C14" s="28">
        <f t="shared" si="2"/>
        <v>15000000</v>
      </c>
      <c r="D14" s="15"/>
      <c r="E14" s="15"/>
      <c r="F14" s="15"/>
      <c r="G14" s="21">
        <v>15000000</v>
      </c>
    </row>
    <row r="15" spans="1:11" ht="15.75" x14ac:dyDescent="0.25">
      <c r="A15" s="15">
        <v>7423738</v>
      </c>
      <c r="B15" s="15" t="s">
        <v>133</v>
      </c>
      <c r="C15" s="28">
        <f t="shared" si="2"/>
        <v>35000000</v>
      </c>
      <c r="D15" s="15"/>
      <c r="E15" s="15"/>
      <c r="F15" s="15"/>
      <c r="G15" s="21">
        <v>35000000</v>
      </c>
    </row>
    <row r="16" spans="1:11" ht="15.75" x14ac:dyDescent="0.25">
      <c r="A16" s="122" t="s">
        <v>221</v>
      </c>
      <c r="B16" s="15" t="s">
        <v>216</v>
      </c>
      <c r="C16" s="28">
        <f t="shared" si="2"/>
        <v>2604000</v>
      </c>
      <c r="D16" s="15"/>
      <c r="E16" s="15"/>
      <c r="F16" s="15"/>
      <c r="G16" s="21">
        <v>2604000</v>
      </c>
    </row>
    <row r="17" spans="1:12" ht="31.5" x14ac:dyDescent="0.25">
      <c r="A17" s="99">
        <v>744100</v>
      </c>
      <c r="B17" s="100" t="s">
        <v>8</v>
      </c>
      <c r="C17" s="13">
        <f>SUM(C18:C19)</f>
        <v>8373064</v>
      </c>
      <c r="D17" s="10">
        <f t="shared" ref="D17:G17" si="3">SUM(D18:D19)</f>
        <v>0</v>
      </c>
      <c r="E17" s="10">
        <f t="shared" si="3"/>
        <v>0</v>
      </c>
      <c r="F17" s="121">
        <f t="shared" si="3"/>
        <v>8373064</v>
      </c>
      <c r="G17" s="101">
        <f t="shared" si="3"/>
        <v>0</v>
      </c>
    </row>
    <row r="18" spans="1:12" ht="15.75" x14ac:dyDescent="0.25">
      <c r="A18" s="15"/>
      <c r="B18" s="29" t="s">
        <v>200</v>
      </c>
      <c r="C18" s="28">
        <f t="shared" ref="C18:C19" si="4">+D18+E18+F18+G18</f>
        <v>8337392</v>
      </c>
      <c r="D18" s="15">
        <v>0</v>
      </c>
      <c r="E18" s="15"/>
      <c r="F18" s="17">
        <v>8337392</v>
      </c>
      <c r="G18" s="21"/>
    </row>
    <row r="19" spans="1:12" ht="15.75" x14ac:dyDescent="0.25">
      <c r="A19" s="15"/>
      <c r="B19" s="29" t="s">
        <v>227</v>
      </c>
      <c r="C19" s="28">
        <f t="shared" si="4"/>
        <v>35672</v>
      </c>
      <c r="D19" s="15"/>
      <c r="E19" s="15"/>
      <c r="F19" s="17">
        <v>35672</v>
      </c>
      <c r="G19" s="21"/>
    </row>
    <row r="20" spans="1:12" ht="15.75" x14ac:dyDescent="0.25">
      <c r="A20" s="99">
        <v>745100</v>
      </c>
      <c r="B20" s="100" t="s">
        <v>9</v>
      </c>
      <c r="C20" s="13">
        <f>SUM(C21:C22)</f>
        <v>3070000</v>
      </c>
      <c r="D20" s="10">
        <f t="shared" ref="D20:G20" si="5">SUM(D21:D22)</f>
        <v>0</v>
      </c>
      <c r="E20" s="10">
        <f t="shared" si="5"/>
        <v>0</v>
      </c>
      <c r="F20" s="10">
        <f t="shared" si="5"/>
        <v>0</v>
      </c>
      <c r="G20" s="101">
        <f t="shared" si="5"/>
        <v>3070000</v>
      </c>
    </row>
    <row r="21" spans="1:12" ht="15.75" x14ac:dyDescent="0.25">
      <c r="A21" s="15">
        <v>74511108</v>
      </c>
      <c r="B21" s="15" t="s">
        <v>134</v>
      </c>
      <c r="C21" s="28">
        <f t="shared" ref="C21:C22" si="6">+D21+E21+F21+G21</f>
        <v>70000</v>
      </c>
      <c r="D21" s="15"/>
      <c r="E21" s="15"/>
      <c r="F21" s="15"/>
      <c r="G21" s="21">
        <v>70000</v>
      </c>
    </row>
    <row r="22" spans="1:12" ht="15.75" x14ac:dyDescent="0.25">
      <c r="A22" s="15">
        <v>745161</v>
      </c>
      <c r="B22" s="15" t="s">
        <v>135</v>
      </c>
      <c r="C22" s="28">
        <f t="shared" si="6"/>
        <v>3000000</v>
      </c>
      <c r="D22" s="15"/>
      <c r="E22" s="15"/>
      <c r="F22" s="15"/>
      <c r="G22" s="21">
        <v>3000000</v>
      </c>
    </row>
    <row r="23" spans="1:12" ht="31.5" x14ac:dyDescent="0.25">
      <c r="A23" s="12">
        <v>770000</v>
      </c>
      <c r="B23" s="97" t="s">
        <v>39</v>
      </c>
      <c r="C23" s="13">
        <f>SUM(C24)</f>
        <v>0</v>
      </c>
      <c r="D23" s="10">
        <f t="shared" ref="D23:G23" si="7">SUM(D24)</f>
        <v>0</v>
      </c>
      <c r="E23" s="10">
        <f t="shared" si="7"/>
        <v>0</v>
      </c>
      <c r="F23" s="10">
        <f t="shared" si="7"/>
        <v>0</v>
      </c>
      <c r="G23" s="101">
        <f t="shared" si="7"/>
        <v>0</v>
      </c>
    </row>
    <row r="24" spans="1:12" ht="15.75" x14ac:dyDescent="0.25">
      <c r="A24" s="1">
        <v>771000</v>
      </c>
      <c r="B24" s="2" t="s">
        <v>10</v>
      </c>
      <c r="C24" s="28">
        <f t="shared" ref="C24" si="8">+D24+E24+F24+G24</f>
        <v>0</v>
      </c>
      <c r="D24" s="15"/>
      <c r="E24" s="15"/>
      <c r="F24" s="15"/>
      <c r="G24" s="21"/>
    </row>
    <row r="25" spans="1:12" ht="31.5" x14ac:dyDescent="0.25">
      <c r="A25" s="12">
        <v>781100</v>
      </c>
      <c r="B25" s="97" t="s">
        <v>11</v>
      </c>
      <c r="C25" s="13">
        <f>SUM(C26:C31)</f>
        <v>851631000</v>
      </c>
      <c r="D25" s="13">
        <f t="shared" ref="D25:G25" si="9">SUM(D26:D31)</f>
        <v>0</v>
      </c>
      <c r="E25" s="13">
        <f t="shared" si="9"/>
        <v>851631000</v>
      </c>
      <c r="F25" s="12">
        <f t="shared" si="9"/>
        <v>0</v>
      </c>
      <c r="G25" s="12">
        <f t="shared" si="9"/>
        <v>0</v>
      </c>
      <c r="J25" s="19"/>
      <c r="L25" s="5"/>
    </row>
    <row r="26" spans="1:12" ht="30" x14ac:dyDescent="0.25">
      <c r="A26" s="15">
        <v>781100</v>
      </c>
      <c r="B26" s="16" t="s">
        <v>212</v>
      </c>
      <c r="C26" s="28">
        <f t="shared" ref="C26:C31" si="10">+D26+E26+F26+G26</f>
        <v>835649000</v>
      </c>
      <c r="D26" s="15"/>
      <c r="E26" s="21">
        <v>835649000</v>
      </c>
      <c r="F26" s="15"/>
      <c r="G26" s="15"/>
      <c r="J26" s="19"/>
      <c r="K26" s="19"/>
    </row>
    <row r="27" spans="1:12" ht="15.75" x14ac:dyDescent="0.25">
      <c r="A27" s="15">
        <v>781100</v>
      </c>
      <c r="B27" s="16" t="s">
        <v>38</v>
      </c>
      <c r="C27" s="28">
        <f t="shared" si="10"/>
        <v>182000</v>
      </c>
      <c r="D27" s="15"/>
      <c r="E27" s="21">
        <v>182000</v>
      </c>
      <c r="F27" s="15"/>
      <c r="G27" s="15"/>
    </row>
    <row r="28" spans="1:12" ht="15.75" x14ac:dyDescent="0.25">
      <c r="A28" s="15">
        <v>781100</v>
      </c>
      <c r="B28" s="16" t="s">
        <v>36</v>
      </c>
      <c r="C28" s="28">
        <f t="shared" si="10"/>
        <v>3000000</v>
      </c>
      <c r="D28" s="15"/>
      <c r="E28" s="21">
        <v>3000000</v>
      </c>
      <c r="F28" s="17"/>
      <c r="G28" s="15"/>
    </row>
    <row r="29" spans="1:12" ht="15.75" x14ac:dyDescent="0.25">
      <c r="A29" s="15">
        <v>781100</v>
      </c>
      <c r="B29" s="16" t="s">
        <v>37</v>
      </c>
      <c r="C29" s="28">
        <f t="shared" si="10"/>
        <v>6000000</v>
      </c>
      <c r="D29" s="15"/>
      <c r="E29" s="21">
        <v>6000000</v>
      </c>
      <c r="F29" s="15"/>
      <c r="G29" s="15"/>
    </row>
    <row r="30" spans="1:12" ht="15.75" x14ac:dyDescent="0.25">
      <c r="A30" s="15">
        <v>781100</v>
      </c>
      <c r="B30" s="16" t="s">
        <v>23</v>
      </c>
      <c r="C30" s="28">
        <f t="shared" si="10"/>
        <v>4000000</v>
      </c>
      <c r="D30" s="15"/>
      <c r="E30" s="21">
        <v>4000000</v>
      </c>
      <c r="F30" s="15"/>
      <c r="G30" s="15"/>
    </row>
    <row r="31" spans="1:12" ht="15.75" x14ac:dyDescent="0.25">
      <c r="A31" s="15">
        <v>781100</v>
      </c>
      <c r="B31" s="22" t="s">
        <v>119</v>
      </c>
      <c r="C31" s="28">
        <f t="shared" si="10"/>
        <v>2800000</v>
      </c>
      <c r="D31" s="15"/>
      <c r="E31" s="21">
        <v>2800000</v>
      </c>
      <c r="F31" s="15"/>
      <c r="G31" s="15"/>
    </row>
    <row r="32" spans="1:12" ht="15.75" x14ac:dyDescent="0.25">
      <c r="A32" s="12">
        <v>790000</v>
      </c>
      <c r="B32" s="12" t="s">
        <v>12</v>
      </c>
      <c r="C32" s="13">
        <f>SUM(C33:C34)</f>
        <v>0</v>
      </c>
      <c r="D32" s="13">
        <f t="shared" ref="D32:G32" si="11">SUM(D33:D34)</f>
        <v>0</v>
      </c>
      <c r="E32" s="13">
        <f t="shared" si="11"/>
        <v>0</v>
      </c>
      <c r="F32" s="13">
        <f t="shared" si="11"/>
        <v>0</v>
      </c>
      <c r="G32" s="12">
        <f t="shared" si="11"/>
        <v>0</v>
      </c>
      <c r="J32" s="5"/>
    </row>
    <row r="33" spans="1:12" ht="15.75" x14ac:dyDescent="0.25">
      <c r="A33" s="1">
        <v>791100</v>
      </c>
      <c r="B33" s="14" t="s">
        <v>12</v>
      </c>
      <c r="C33" s="28">
        <f t="shared" ref="C33" si="12">+D33+E33+F33+G33</f>
        <v>0</v>
      </c>
      <c r="D33" s="36"/>
      <c r="E33" s="26"/>
      <c r="F33" s="6"/>
      <c r="G33" s="1"/>
    </row>
    <row r="34" spans="1:12" ht="37.5" x14ac:dyDescent="0.3">
      <c r="A34" s="126">
        <v>800000</v>
      </c>
      <c r="B34" s="127" t="s">
        <v>13</v>
      </c>
      <c r="C34" s="128">
        <f>SUM(C35)</f>
        <v>0</v>
      </c>
      <c r="D34" s="128">
        <f t="shared" ref="D34:G34" si="13">SUM(D35)</f>
        <v>0</v>
      </c>
      <c r="E34" s="128">
        <f t="shared" si="13"/>
        <v>0</v>
      </c>
      <c r="F34" s="128">
        <f t="shared" si="13"/>
        <v>0</v>
      </c>
      <c r="G34" s="128">
        <f t="shared" si="13"/>
        <v>0</v>
      </c>
    </row>
    <row r="35" spans="1:12" ht="15.75" x14ac:dyDescent="0.25">
      <c r="A35" s="1">
        <v>812000</v>
      </c>
      <c r="B35" s="4" t="s">
        <v>14</v>
      </c>
      <c r="C35" s="28">
        <f t="shared" ref="C35:C36" si="14">+D35+E35+F35+G35</f>
        <v>0</v>
      </c>
      <c r="D35" s="1"/>
      <c r="E35" s="26"/>
      <c r="F35" s="1"/>
      <c r="G35" s="1"/>
      <c r="J35" s="19"/>
    </row>
    <row r="36" spans="1:12" ht="18.75" x14ac:dyDescent="0.3">
      <c r="A36" s="9"/>
      <c r="B36" s="9" t="s">
        <v>50</v>
      </c>
      <c r="C36" s="28">
        <f t="shared" si="14"/>
        <v>169429880.81999999</v>
      </c>
      <c r="D36" s="28">
        <v>121870170.81999999</v>
      </c>
      <c r="E36" s="28"/>
      <c r="F36" s="28"/>
      <c r="G36" s="28">
        <v>47559710</v>
      </c>
      <c r="J36" s="19"/>
    </row>
    <row r="37" spans="1:12" ht="18.75" x14ac:dyDescent="0.3">
      <c r="A37" s="130"/>
      <c r="B37" s="131" t="s">
        <v>42</v>
      </c>
      <c r="C37" s="125">
        <f>(C4+C34+C36)</f>
        <v>1108815580.8199999</v>
      </c>
      <c r="D37" s="125">
        <f t="shared" ref="D37:G37" si="15">(D4+D34+D36)</f>
        <v>121870170.81999999</v>
      </c>
      <c r="E37" s="125">
        <f t="shared" si="15"/>
        <v>851631000</v>
      </c>
      <c r="F37" s="125">
        <f t="shared" si="15"/>
        <v>19180700</v>
      </c>
      <c r="G37" s="125">
        <f t="shared" si="15"/>
        <v>116133710</v>
      </c>
      <c r="J37" s="19"/>
    </row>
    <row r="38" spans="1:12" x14ac:dyDescent="0.25">
      <c r="A38" s="184" t="s">
        <v>15</v>
      </c>
      <c r="B38" s="185"/>
      <c r="C38" s="185"/>
      <c r="D38" s="185"/>
      <c r="E38" s="185"/>
      <c r="F38" s="185"/>
      <c r="G38" s="186"/>
      <c r="J38" s="19"/>
    </row>
    <row r="39" spans="1:12" ht="18.75" x14ac:dyDescent="0.3">
      <c r="A39" s="126">
        <v>400000</v>
      </c>
      <c r="B39" s="127" t="s">
        <v>49</v>
      </c>
      <c r="C39" s="129">
        <f>SUM(D39:G39)</f>
        <v>1081953760</v>
      </c>
      <c r="D39" s="129">
        <f>SUM(D40+D58+D84+D91+D113+D118+D146+D183+D186+D189+D190+D191+D193+D195+D196)</f>
        <v>121870171</v>
      </c>
      <c r="E39" s="129">
        <f>SUM(E40+E58+E84+E91+E113+E118+E146+E183+E186+E189+E190+E191+E193+E195+E196)</f>
        <v>851631000</v>
      </c>
      <c r="F39" s="129">
        <f>SUM(F40+F58+F84+F91+F113+F118+F146+F183+F186+F189+F190+F191+F193+F195+F196)</f>
        <v>10843308</v>
      </c>
      <c r="G39" s="129">
        <f>SUM(G40+G58+G84+G91+G113+G118+G146+G183+G186+G189+G190+G191+G193+G195+G196)</f>
        <v>97609281</v>
      </c>
      <c r="H39" s="19"/>
      <c r="I39" s="88"/>
      <c r="J39" s="8"/>
      <c r="K39" s="19"/>
      <c r="L39" s="5"/>
    </row>
    <row r="40" spans="1:12" s="7" customFormat="1" ht="18.75" x14ac:dyDescent="0.3">
      <c r="A40" s="133">
        <v>410000</v>
      </c>
      <c r="B40" s="133" t="s">
        <v>43</v>
      </c>
      <c r="C40" s="176">
        <f>SUM(C41+C43+C44+C45+C46+C48+C56+C57)</f>
        <v>662090171</v>
      </c>
      <c r="D40" s="60">
        <f t="shared" ref="D40:F40" si="16">SUM(D41+D45+D46+D48+D56+D57)</f>
        <v>0</v>
      </c>
      <c r="E40" s="60">
        <f>SUM(E41+E43+E44+E45+E46+E48+E56+E57)</f>
        <v>643999000</v>
      </c>
      <c r="F40" s="60">
        <f t="shared" si="16"/>
        <v>0</v>
      </c>
      <c r="G40" s="60">
        <f>SUM(G41+G43+G44+G45+G46+G48+G56+G57)</f>
        <v>18091171</v>
      </c>
      <c r="H40" s="53"/>
      <c r="I40" s="89"/>
      <c r="J40" s="8"/>
      <c r="K40" s="56"/>
    </row>
    <row r="41" spans="1:12" s="7" customFormat="1" ht="18.75" x14ac:dyDescent="0.3">
      <c r="A41" s="47">
        <v>411000</v>
      </c>
      <c r="B41" s="114" t="s">
        <v>44</v>
      </c>
      <c r="C41" s="177">
        <f>SUM(C42)</f>
        <v>451319923</v>
      </c>
      <c r="D41" s="110"/>
      <c r="E41" s="110">
        <f>SUM(E42)</f>
        <v>438351423</v>
      </c>
      <c r="F41" s="110"/>
      <c r="G41" s="110">
        <v>12968500</v>
      </c>
      <c r="I41" s="89"/>
      <c r="J41" s="8"/>
    </row>
    <row r="42" spans="1:12" s="7" customFormat="1" ht="18.75" x14ac:dyDescent="0.3">
      <c r="A42" s="18">
        <v>411100</v>
      </c>
      <c r="B42" s="18" t="s">
        <v>45</v>
      </c>
      <c r="C42" s="28">
        <f t="shared" ref="C42:C44" si="17">+D42+E42+F42+G42</f>
        <v>451319923</v>
      </c>
      <c r="D42" s="61"/>
      <c r="E42" s="33">
        <v>438351423</v>
      </c>
      <c r="F42" s="62"/>
      <c r="G42" s="61">
        <v>12968500</v>
      </c>
      <c r="H42" s="8"/>
      <c r="I42" s="90"/>
      <c r="J42" s="8"/>
    </row>
    <row r="43" spans="1:12" s="7" customFormat="1" ht="18.75" x14ac:dyDescent="0.3">
      <c r="A43" s="18">
        <v>412100</v>
      </c>
      <c r="B43" s="18" t="s">
        <v>46</v>
      </c>
      <c r="C43" s="28">
        <f t="shared" si="17"/>
        <v>123521000</v>
      </c>
      <c r="D43" s="61"/>
      <c r="E43" s="33">
        <v>121531525</v>
      </c>
      <c r="F43" s="62"/>
      <c r="G43" s="61">
        <v>1989475</v>
      </c>
      <c r="I43" s="90"/>
      <c r="J43" s="8"/>
      <c r="K43" s="8"/>
      <c r="L43" s="8"/>
    </row>
    <row r="44" spans="1:12" s="7" customFormat="1" ht="18.75" x14ac:dyDescent="0.3">
      <c r="A44" s="18">
        <v>412200</v>
      </c>
      <c r="B44" s="18" t="s">
        <v>47</v>
      </c>
      <c r="C44" s="28">
        <f t="shared" si="17"/>
        <v>66546848</v>
      </c>
      <c r="D44" s="61"/>
      <c r="E44" s="33">
        <v>65440052</v>
      </c>
      <c r="F44" s="62"/>
      <c r="G44" s="61">
        <v>1106796</v>
      </c>
      <c r="J44" s="8"/>
    </row>
    <row r="45" spans="1:12" s="7" customFormat="1" ht="18.75" x14ac:dyDescent="0.3">
      <c r="A45" s="48">
        <v>413100</v>
      </c>
      <c r="B45" s="106" t="s">
        <v>56</v>
      </c>
      <c r="C45" s="71">
        <f>+D45+E45+F45+G45</f>
        <v>1500000</v>
      </c>
      <c r="D45" s="69"/>
      <c r="E45" s="69">
        <v>0</v>
      </c>
      <c r="F45" s="70"/>
      <c r="G45" s="118">
        <v>1500000</v>
      </c>
      <c r="I45" s="90"/>
      <c r="J45" s="8"/>
    </row>
    <row r="46" spans="1:12" s="7" customFormat="1" ht="18.75" x14ac:dyDescent="0.3">
      <c r="A46" s="48">
        <v>414100</v>
      </c>
      <c r="B46" s="106" t="s">
        <v>136</v>
      </c>
      <c r="C46" s="110">
        <f>SUM(C47)</f>
        <v>0</v>
      </c>
      <c r="D46" s="71"/>
      <c r="E46" s="71">
        <f>+E47</f>
        <v>0</v>
      </c>
      <c r="F46" s="107"/>
      <c r="G46" s="71"/>
      <c r="I46" s="90"/>
      <c r="L46" s="8"/>
    </row>
    <row r="47" spans="1:12" s="7" customFormat="1" ht="18.75" x14ac:dyDescent="0.3">
      <c r="A47" s="23">
        <v>414121</v>
      </c>
      <c r="B47" s="23" t="s">
        <v>137</v>
      </c>
      <c r="C47" s="28">
        <f t="shared" ref="C47" si="18">+D47+E47+F47+G47</f>
        <v>0</v>
      </c>
      <c r="D47" s="65"/>
      <c r="E47" s="65"/>
      <c r="F47" s="40"/>
      <c r="G47" s="65"/>
      <c r="I47" s="90"/>
      <c r="L47" s="8"/>
    </row>
    <row r="48" spans="1:12" s="7" customFormat="1" ht="18.75" x14ac:dyDescent="0.3">
      <c r="A48" s="48">
        <v>414000</v>
      </c>
      <c r="B48" s="106" t="s">
        <v>66</v>
      </c>
      <c r="C48" s="71">
        <f>SUM(C49:C55)</f>
        <v>5800000</v>
      </c>
      <c r="D48" s="71"/>
      <c r="E48" s="71">
        <f>SUM(E49:E55)</f>
        <v>5800000</v>
      </c>
      <c r="F48" s="107"/>
      <c r="G48" s="71"/>
      <c r="H48" s="53"/>
      <c r="I48" s="90"/>
      <c r="L48" s="8"/>
    </row>
    <row r="49" spans="1:12" s="7" customFormat="1" ht="18.75" x14ac:dyDescent="0.3">
      <c r="A49" s="23">
        <v>414311</v>
      </c>
      <c r="B49" s="26" t="s">
        <v>67</v>
      </c>
      <c r="C49" s="28">
        <f t="shared" ref="C49:C55" si="19">+D49+E49+F49+G49</f>
        <v>3000000</v>
      </c>
      <c r="D49" s="65"/>
      <c r="E49" s="33">
        <v>3000000</v>
      </c>
      <c r="F49" s="40"/>
      <c r="G49" s="65"/>
      <c r="I49" s="90"/>
    </row>
    <row r="50" spans="1:12" s="7" customFormat="1" ht="18.75" x14ac:dyDescent="0.3">
      <c r="A50" s="23">
        <v>414314</v>
      </c>
      <c r="B50" s="26" t="s">
        <v>140</v>
      </c>
      <c r="C50" s="28">
        <f t="shared" si="19"/>
        <v>200000</v>
      </c>
      <c r="D50" s="65"/>
      <c r="E50" s="33">
        <v>200000</v>
      </c>
      <c r="F50" s="40"/>
      <c r="G50" s="65"/>
      <c r="I50" s="90"/>
    </row>
    <row r="51" spans="1:12" s="7" customFormat="1" ht="18.75" x14ac:dyDescent="0.3">
      <c r="A51" s="59">
        <v>414411</v>
      </c>
      <c r="B51" s="59" t="s">
        <v>139</v>
      </c>
      <c r="C51" s="28">
        <f t="shared" si="19"/>
        <v>830000</v>
      </c>
      <c r="D51" s="66"/>
      <c r="E51" s="36">
        <v>830000</v>
      </c>
      <c r="F51" s="67"/>
      <c r="G51" s="66"/>
      <c r="I51" s="90"/>
    </row>
    <row r="52" spans="1:12" ht="15.75" x14ac:dyDescent="0.25">
      <c r="A52" s="22"/>
      <c r="B52" s="24" t="s">
        <v>57</v>
      </c>
      <c r="C52" s="28">
        <f t="shared" si="19"/>
        <v>0</v>
      </c>
      <c r="D52" s="40"/>
      <c r="E52" s="33"/>
      <c r="F52" s="40"/>
      <c r="G52" s="68"/>
    </row>
    <row r="53" spans="1:12" ht="15.75" x14ac:dyDescent="0.25">
      <c r="A53" s="59">
        <v>414419</v>
      </c>
      <c r="B53" s="25" t="s">
        <v>231</v>
      </c>
      <c r="C53" s="28">
        <f t="shared" si="19"/>
        <v>270000</v>
      </c>
      <c r="D53" s="40"/>
      <c r="E53" s="33">
        <v>270000</v>
      </c>
      <c r="F53" s="40"/>
      <c r="G53" s="68"/>
    </row>
    <row r="54" spans="1:12" ht="15.75" x14ac:dyDescent="0.25">
      <c r="A54" s="24">
        <v>41441901</v>
      </c>
      <c r="B54" s="25" t="s">
        <v>138</v>
      </c>
      <c r="C54" s="28">
        <f t="shared" si="19"/>
        <v>1500000</v>
      </c>
      <c r="D54" s="40"/>
      <c r="E54" s="33">
        <v>1500000</v>
      </c>
      <c r="F54" s="40"/>
      <c r="G54" s="68"/>
    </row>
    <row r="55" spans="1:12" ht="15.75" x14ac:dyDescent="0.25">
      <c r="A55" s="24"/>
      <c r="B55" s="25"/>
      <c r="C55" s="28">
        <f t="shared" si="19"/>
        <v>0</v>
      </c>
      <c r="D55" s="40"/>
      <c r="E55" s="33">
        <v>0</v>
      </c>
      <c r="F55" s="40"/>
      <c r="G55" s="68"/>
    </row>
    <row r="56" spans="1:12" x14ac:dyDescent="0.25">
      <c r="A56" s="48">
        <v>415112</v>
      </c>
      <c r="B56" s="106" t="s">
        <v>48</v>
      </c>
      <c r="C56" s="71">
        <f>+D56+E56+F56+G56</f>
        <v>7402400</v>
      </c>
      <c r="D56" s="71"/>
      <c r="E56" s="71">
        <v>6876000</v>
      </c>
      <c r="F56" s="107"/>
      <c r="G56" s="71">
        <v>526400</v>
      </c>
      <c r="I56"/>
      <c r="J56" s="19"/>
    </row>
    <row r="57" spans="1:12" x14ac:dyDescent="0.25">
      <c r="A57" s="49">
        <v>416111</v>
      </c>
      <c r="B57" s="11" t="s">
        <v>37</v>
      </c>
      <c r="C57" s="71">
        <f>+D57+E57+G57</f>
        <v>6000000</v>
      </c>
      <c r="D57" s="107"/>
      <c r="E57" s="71">
        <v>6000000</v>
      </c>
      <c r="F57" s="107"/>
      <c r="G57" s="171"/>
    </row>
    <row r="58" spans="1:12" ht="18.75" x14ac:dyDescent="0.3">
      <c r="A58" s="133">
        <v>421000</v>
      </c>
      <c r="B58" s="133" t="s">
        <v>16</v>
      </c>
      <c r="C58" s="60">
        <f>SUM(C59+C60+C63+C71+C76+C82)</f>
        <v>132743636</v>
      </c>
      <c r="D58" s="60">
        <f t="shared" ref="D58:G58" si="20">SUM(D59+D60+D63+D71+D76+D82)</f>
        <v>4810000</v>
      </c>
      <c r="E58" s="60">
        <f t="shared" si="20"/>
        <v>96237000</v>
      </c>
      <c r="F58" s="60">
        <f t="shared" si="20"/>
        <v>4287636</v>
      </c>
      <c r="G58" s="60">
        <f t="shared" si="20"/>
        <v>27409000</v>
      </c>
      <c r="H58" s="57"/>
      <c r="I58" s="91"/>
      <c r="J58" s="50"/>
      <c r="L58" s="55"/>
    </row>
    <row r="59" spans="1:12" s="34" customFormat="1" ht="15.75" x14ac:dyDescent="0.25">
      <c r="A59" s="105">
        <v>421100</v>
      </c>
      <c r="B59" s="70" t="s">
        <v>24</v>
      </c>
      <c r="C59" s="110">
        <f t="shared" ref="C59" si="21">+D59+E59+F59+G59</f>
        <v>1070000</v>
      </c>
      <c r="D59" s="69">
        <v>10000</v>
      </c>
      <c r="E59" s="69">
        <v>860000</v>
      </c>
      <c r="F59" s="70"/>
      <c r="G59" s="113">
        <v>200000</v>
      </c>
      <c r="H59" s="42"/>
      <c r="I59" s="81"/>
      <c r="J59" s="46"/>
    </row>
    <row r="60" spans="1:12" x14ac:dyDescent="0.25">
      <c r="A60" s="105">
        <v>421200</v>
      </c>
      <c r="B60" s="70" t="s">
        <v>30</v>
      </c>
      <c r="C60" s="69">
        <f>SUM(C61+C62)</f>
        <v>27931000</v>
      </c>
      <c r="D60" s="70">
        <f>SUM(D61+D62)</f>
        <v>475000</v>
      </c>
      <c r="E60" s="69">
        <f>SUM(E61+E62)</f>
        <v>20656000</v>
      </c>
      <c r="F60" s="70"/>
      <c r="G60" s="69">
        <f>SUM(G61+G62)</f>
        <v>6800000</v>
      </c>
      <c r="J60" s="19"/>
      <c r="L60" s="19"/>
    </row>
    <row r="61" spans="1:12" s="27" customFormat="1" ht="15.75" x14ac:dyDescent="0.25">
      <c r="A61" s="31">
        <v>421211</v>
      </c>
      <c r="B61" s="138" t="s">
        <v>69</v>
      </c>
      <c r="C61" s="73">
        <f t="shared" ref="C61:C62" si="22">+D61+E61+F61+G61</f>
        <v>11275000</v>
      </c>
      <c r="D61" s="33">
        <v>475000</v>
      </c>
      <c r="E61" s="33">
        <v>8000000</v>
      </c>
      <c r="F61" s="31"/>
      <c r="G61" s="33">
        <v>2800000</v>
      </c>
      <c r="H61" s="51"/>
      <c r="I61" s="80"/>
      <c r="J61" s="51"/>
    </row>
    <row r="62" spans="1:12" ht="15.75" x14ac:dyDescent="0.25">
      <c r="A62" s="43">
        <v>421225</v>
      </c>
      <c r="B62" s="34" t="s">
        <v>68</v>
      </c>
      <c r="C62" s="73">
        <f t="shared" si="22"/>
        <v>16656000</v>
      </c>
      <c r="D62" s="43"/>
      <c r="E62" s="33">
        <v>12656000</v>
      </c>
      <c r="F62" s="43"/>
      <c r="G62" s="44">
        <v>4000000</v>
      </c>
    </row>
    <row r="63" spans="1:12" x14ac:dyDescent="0.25">
      <c r="A63" s="105">
        <v>421300</v>
      </c>
      <c r="B63" s="139" t="s">
        <v>31</v>
      </c>
      <c r="C63" s="71">
        <f>SUM(C64:C70)</f>
        <v>89871000</v>
      </c>
      <c r="D63" s="70"/>
      <c r="E63" s="71">
        <f>SUM(E64:E70)</f>
        <v>72015000</v>
      </c>
      <c r="F63" s="70"/>
      <c r="G63" s="71">
        <f>SUM(G64:G70)</f>
        <v>17856000</v>
      </c>
      <c r="H63" s="19"/>
      <c r="J63" s="19"/>
    </row>
    <row r="64" spans="1:12" ht="15.75" x14ac:dyDescent="0.25">
      <c r="A64" s="31">
        <v>421311</v>
      </c>
      <c r="B64" s="32" t="s">
        <v>70</v>
      </c>
      <c r="C64" s="73">
        <f t="shared" ref="C64:C70" si="23">+D64+E64+F64+G64</f>
        <v>1200000</v>
      </c>
      <c r="D64" s="31"/>
      <c r="E64" s="33">
        <v>600000</v>
      </c>
      <c r="F64" s="31"/>
      <c r="G64" s="33">
        <v>600000</v>
      </c>
      <c r="H64" s="19"/>
    </row>
    <row r="65" spans="1:14" s="34" customFormat="1" ht="15.75" x14ac:dyDescent="0.25">
      <c r="A65" s="31">
        <v>421321</v>
      </c>
      <c r="B65" s="32" t="s">
        <v>71</v>
      </c>
      <c r="C65" s="73">
        <f t="shared" si="23"/>
        <v>250000</v>
      </c>
      <c r="D65" s="31"/>
      <c r="E65" s="33">
        <v>250000</v>
      </c>
      <c r="F65" s="31"/>
      <c r="G65" s="33"/>
      <c r="I65" s="81"/>
      <c r="L65" s="46"/>
      <c r="N65" s="46"/>
    </row>
    <row r="66" spans="1:14" ht="15.75" x14ac:dyDescent="0.25">
      <c r="A66" s="31">
        <v>421323</v>
      </c>
      <c r="B66" s="32" t="s">
        <v>73</v>
      </c>
      <c r="C66" s="73">
        <f t="shared" si="23"/>
        <v>11363598</v>
      </c>
      <c r="D66" s="31"/>
      <c r="E66" s="33">
        <v>7563598</v>
      </c>
      <c r="F66" s="31"/>
      <c r="G66" s="33">
        <v>3800000</v>
      </c>
      <c r="H66" s="19"/>
      <c r="L66" s="19"/>
    </row>
    <row r="67" spans="1:14" ht="15.75" x14ac:dyDescent="0.25">
      <c r="A67" s="31">
        <v>421324</v>
      </c>
      <c r="B67" s="32" t="s">
        <v>114</v>
      </c>
      <c r="C67" s="73">
        <f t="shared" si="23"/>
        <v>150000</v>
      </c>
      <c r="D67" s="31"/>
      <c r="E67" s="33">
        <v>150000</v>
      </c>
      <c r="F67" s="31"/>
      <c r="G67" s="33"/>
      <c r="H67" s="19"/>
      <c r="J67" s="19"/>
      <c r="K67" s="19"/>
    </row>
    <row r="68" spans="1:14" s="27" customFormat="1" ht="15.75" x14ac:dyDescent="0.25">
      <c r="A68" s="31">
        <v>4213251</v>
      </c>
      <c r="B68" s="32" t="s">
        <v>72</v>
      </c>
      <c r="C68" s="73">
        <f t="shared" si="23"/>
        <v>76051402</v>
      </c>
      <c r="D68" s="31"/>
      <c r="E68" s="33">
        <v>62801402</v>
      </c>
      <c r="F68" s="31"/>
      <c r="G68" s="33">
        <v>13250000</v>
      </c>
      <c r="H68" s="51"/>
      <c r="I68" s="80"/>
      <c r="J68" s="51"/>
    </row>
    <row r="69" spans="1:14" ht="15.75" x14ac:dyDescent="0.25">
      <c r="A69" s="43">
        <v>421325</v>
      </c>
      <c r="B69" s="32" t="s">
        <v>74</v>
      </c>
      <c r="C69" s="73">
        <f t="shared" si="23"/>
        <v>850000</v>
      </c>
      <c r="D69" s="43"/>
      <c r="E69" s="33">
        <v>650000</v>
      </c>
      <c r="F69" s="43"/>
      <c r="G69" s="33">
        <v>200000</v>
      </c>
      <c r="H69" s="19"/>
    </row>
    <row r="70" spans="1:14" ht="15.75" x14ac:dyDescent="0.25">
      <c r="A70" s="43">
        <v>421392</v>
      </c>
      <c r="B70" s="32" t="s">
        <v>115</v>
      </c>
      <c r="C70" s="73">
        <f t="shared" si="23"/>
        <v>6000</v>
      </c>
      <c r="D70" s="43"/>
      <c r="E70" s="33"/>
      <c r="F70" s="43"/>
      <c r="G70" s="44">
        <v>6000</v>
      </c>
    </row>
    <row r="71" spans="1:14" x14ac:dyDescent="0.25">
      <c r="A71" s="105">
        <v>421400</v>
      </c>
      <c r="B71" s="139" t="s">
        <v>17</v>
      </c>
      <c r="C71" s="71">
        <f>SUM(C72:C75)</f>
        <v>2486000</v>
      </c>
      <c r="D71" s="69">
        <f>SUM(D72:D75)</f>
        <v>200000</v>
      </c>
      <c r="E71" s="71">
        <f>SUM(E72:E75)</f>
        <v>1886000</v>
      </c>
      <c r="F71" s="69"/>
      <c r="G71" s="71">
        <f>SUM(G72:G75)</f>
        <v>400000</v>
      </c>
      <c r="H71" s="19"/>
      <c r="I71" s="92"/>
      <c r="J71" s="19"/>
      <c r="K71" s="19"/>
    </row>
    <row r="72" spans="1:14" ht="15.75" x14ac:dyDescent="0.25">
      <c r="A72" s="43">
        <v>421411</v>
      </c>
      <c r="B72" s="43" t="s">
        <v>75</v>
      </c>
      <c r="C72" s="73">
        <f t="shared" ref="C72:C75" si="24">+D72+E72+F72+G72</f>
        <v>900000</v>
      </c>
      <c r="D72" s="44"/>
      <c r="E72" s="33">
        <v>900000</v>
      </c>
      <c r="F72" s="43"/>
      <c r="G72" s="44"/>
      <c r="H72" s="19"/>
    </row>
    <row r="73" spans="1:14" ht="15.75" x14ac:dyDescent="0.25">
      <c r="A73" s="43">
        <v>421412</v>
      </c>
      <c r="B73" s="43" t="s">
        <v>76</v>
      </c>
      <c r="C73" s="73">
        <f t="shared" si="24"/>
        <v>1000000</v>
      </c>
      <c r="D73" s="33">
        <v>0</v>
      </c>
      <c r="E73" s="33">
        <v>600000</v>
      </c>
      <c r="F73" s="43"/>
      <c r="G73" s="44">
        <v>400000</v>
      </c>
      <c r="H73" s="19"/>
    </row>
    <row r="74" spans="1:14" ht="15.75" x14ac:dyDescent="0.25">
      <c r="A74" s="43">
        <v>421414</v>
      </c>
      <c r="B74" s="43" t="s">
        <v>77</v>
      </c>
      <c r="C74" s="73">
        <f t="shared" si="24"/>
        <v>270000</v>
      </c>
      <c r="D74" s="33">
        <v>200000</v>
      </c>
      <c r="E74" s="33">
        <v>70000</v>
      </c>
      <c r="F74" s="43"/>
      <c r="G74" s="44">
        <v>0</v>
      </c>
      <c r="H74" s="19"/>
    </row>
    <row r="75" spans="1:14" ht="15.75" x14ac:dyDescent="0.25">
      <c r="A75" s="43">
        <v>421421</v>
      </c>
      <c r="B75" s="43" t="s">
        <v>78</v>
      </c>
      <c r="C75" s="73">
        <f t="shared" si="24"/>
        <v>316000</v>
      </c>
      <c r="D75" s="44"/>
      <c r="E75" s="33">
        <v>316000</v>
      </c>
      <c r="F75" s="43"/>
      <c r="G75" s="44">
        <v>0</v>
      </c>
      <c r="H75" s="19"/>
      <c r="J75" s="78"/>
      <c r="L75" s="19"/>
    </row>
    <row r="76" spans="1:14" x14ac:dyDescent="0.25">
      <c r="A76" s="105">
        <v>421500</v>
      </c>
      <c r="B76" s="70" t="s">
        <v>18</v>
      </c>
      <c r="C76" s="71">
        <f>SUM(C77:C81)</f>
        <v>2378000</v>
      </c>
      <c r="D76" s="69">
        <f>SUM(D77:D81)</f>
        <v>0</v>
      </c>
      <c r="E76" s="71">
        <f>SUM(E77:E81)</f>
        <v>820000</v>
      </c>
      <c r="F76" s="69"/>
      <c r="G76" s="71">
        <f>SUM(G77:G81)</f>
        <v>1558000</v>
      </c>
      <c r="H76" s="19"/>
      <c r="J76" s="19"/>
    </row>
    <row r="77" spans="1:14" ht="15.75" x14ac:dyDescent="0.25">
      <c r="A77" s="43">
        <v>421511</v>
      </c>
      <c r="B77" s="43" t="s">
        <v>201</v>
      </c>
      <c r="C77" s="73">
        <f t="shared" ref="C77:C83" si="25">+D77+E77+F77+G77</f>
        <v>100000</v>
      </c>
      <c r="D77" s="43"/>
      <c r="E77" s="33">
        <v>100000</v>
      </c>
      <c r="F77" s="43"/>
      <c r="G77" s="44"/>
      <c r="H77" s="50"/>
      <c r="J77" s="78"/>
    </row>
    <row r="78" spans="1:14" ht="15.75" x14ac:dyDescent="0.25">
      <c r="A78" s="43">
        <v>421512</v>
      </c>
      <c r="B78" s="43" t="s">
        <v>79</v>
      </c>
      <c r="C78" s="73">
        <f t="shared" si="25"/>
        <v>35000</v>
      </c>
      <c r="D78" s="43"/>
      <c r="E78" s="33">
        <v>35000</v>
      </c>
      <c r="F78" s="43"/>
      <c r="G78" s="44"/>
      <c r="H78" s="19"/>
    </row>
    <row r="79" spans="1:14" ht="15.75" x14ac:dyDescent="0.25">
      <c r="A79" s="43">
        <v>421513</v>
      </c>
      <c r="B79" s="43" t="s">
        <v>141</v>
      </c>
      <c r="C79" s="73">
        <f t="shared" si="25"/>
        <v>830000</v>
      </c>
      <c r="D79" s="43"/>
      <c r="E79" s="33">
        <v>485000</v>
      </c>
      <c r="F79" s="43"/>
      <c r="G79" s="44">
        <v>345000</v>
      </c>
      <c r="H79" s="19"/>
    </row>
    <row r="80" spans="1:14" ht="15.75" x14ac:dyDescent="0.25">
      <c r="A80" s="43">
        <v>421521</v>
      </c>
      <c r="B80" s="43" t="s">
        <v>142</v>
      </c>
      <c r="C80" s="73">
        <f t="shared" si="25"/>
        <v>216000</v>
      </c>
      <c r="D80" s="43"/>
      <c r="E80" s="33">
        <v>200000</v>
      </c>
      <c r="F80" s="43"/>
      <c r="G80" s="44">
        <v>16000</v>
      </c>
      <c r="H80" s="50"/>
    </row>
    <row r="81" spans="1:12" ht="15.75" x14ac:dyDescent="0.25">
      <c r="A81" s="43">
        <v>421522</v>
      </c>
      <c r="B81" s="43" t="s">
        <v>143</v>
      </c>
      <c r="C81" s="73">
        <f t="shared" si="25"/>
        <v>1197000</v>
      </c>
      <c r="D81" s="43"/>
      <c r="E81" s="33">
        <v>0</v>
      </c>
      <c r="F81" s="43"/>
      <c r="G81" s="180">
        <v>1197000</v>
      </c>
      <c r="H81" s="19"/>
    </row>
    <row r="82" spans="1:12" x14ac:dyDescent="0.25">
      <c r="A82" s="140">
        <v>421900</v>
      </c>
      <c r="B82" s="70" t="s">
        <v>19</v>
      </c>
      <c r="C82" s="71">
        <f>SUM(C83)</f>
        <v>9007636</v>
      </c>
      <c r="D82" s="70">
        <f>SUM(D83:D87)</f>
        <v>4125000</v>
      </c>
      <c r="E82" s="69">
        <f>+E83</f>
        <v>0</v>
      </c>
      <c r="F82" s="71">
        <f>SUM(F83)</f>
        <v>4287636</v>
      </c>
      <c r="G82" s="71">
        <f>SUM(G83)</f>
        <v>595000</v>
      </c>
      <c r="H82" s="19"/>
      <c r="J82" s="19"/>
    </row>
    <row r="83" spans="1:12" s="27" customFormat="1" ht="45" x14ac:dyDescent="0.25">
      <c r="A83" s="141" t="s">
        <v>217</v>
      </c>
      <c r="B83" s="32" t="s">
        <v>232</v>
      </c>
      <c r="C83" s="73">
        <f t="shared" si="25"/>
        <v>9007636</v>
      </c>
      <c r="D83" s="33">
        <v>4125000</v>
      </c>
      <c r="E83" s="33"/>
      <c r="F83" s="33">
        <v>4287636</v>
      </c>
      <c r="G83" s="33">
        <v>595000</v>
      </c>
      <c r="H83" s="51"/>
      <c r="I83" s="80"/>
    </row>
    <row r="84" spans="1:12" s="27" customFormat="1" ht="32.25" customHeight="1" x14ac:dyDescent="0.3">
      <c r="A84" s="142" t="s">
        <v>144</v>
      </c>
      <c r="B84" s="136" t="s">
        <v>20</v>
      </c>
      <c r="C84" s="63">
        <f>SUM(C85:C90)</f>
        <v>477000</v>
      </c>
      <c r="D84" s="63">
        <f>SUM(D85:D90)</f>
        <v>0</v>
      </c>
      <c r="E84" s="63">
        <f>SUM(E85:E90)</f>
        <v>0</v>
      </c>
      <c r="F84" s="63">
        <f>SUM(F85:F90)</f>
        <v>0</v>
      </c>
      <c r="G84" s="63">
        <f>SUM(G85:G90)</f>
        <v>477000</v>
      </c>
      <c r="H84" s="51"/>
      <c r="I84" s="80"/>
    </row>
    <row r="85" spans="1:12" s="27" customFormat="1" ht="17.25" customHeight="1" x14ac:dyDescent="0.25">
      <c r="A85" s="143" t="s">
        <v>228</v>
      </c>
      <c r="B85" s="31" t="s">
        <v>229</v>
      </c>
      <c r="C85" s="73">
        <f t="shared" ref="C85:C90" si="26">+D85+E85+F85+G85</f>
        <v>150000</v>
      </c>
      <c r="D85" s="33"/>
      <c r="E85" s="33"/>
      <c r="F85" s="33"/>
      <c r="G85" s="33">
        <v>150000</v>
      </c>
      <c r="H85" s="51"/>
      <c r="I85" s="80"/>
    </row>
    <row r="86" spans="1:12" s="27" customFormat="1" ht="15.75" customHeight="1" x14ac:dyDescent="0.25">
      <c r="A86" s="143" t="s">
        <v>145</v>
      </c>
      <c r="B86" s="31" t="s">
        <v>146</v>
      </c>
      <c r="C86" s="73">
        <f t="shared" si="26"/>
        <v>252000</v>
      </c>
      <c r="D86" s="33"/>
      <c r="E86" s="33"/>
      <c r="F86" s="33"/>
      <c r="G86" s="33">
        <v>252000</v>
      </c>
      <c r="H86" s="52"/>
      <c r="I86" s="80"/>
    </row>
    <row r="87" spans="1:12" s="27" customFormat="1" ht="15" customHeight="1" x14ac:dyDescent="0.25">
      <c r="A87" s="143" t="s">
        <v>147</v>
      </c>
      <c r="B87" s="31" t="s">
        <v>150</v>
      </c>
      <c r="C87" s="73">
        <f t="shared" si="26"/>
        <v>5000</v>
      </c>
      <c r="D87" s="33"/>
      <c r="E87" s="33"/>
      <c r="F87" s="33"/>
      <c r="G87" s="33">
        <v>5000</v>
      </c>
      <c r="H87" s="51"/>
      <c r="I87" s="80"/>
    </row>
    <row r="88" spans="1:12" s="27" customFormat="1" ht="12" customHeight="1" x14ac:dyDescent="0.25">
      <c r="A88" s="143" t="s">
        <v>148</v>
      </c>
      <c r="B88" s="31" t="s">
        <v>149</v>
      </c>
      <c r="C88" s="73">
        <f t="shared" si="26"/>
        <v>0</v>
      </c>
      <c r="D88" s="33"/>
      <c r="E88" s="33"/>
      <c r="F88" s="33"/>
      <c r="G88" s="33"/>
      <c r="I88" s="80"/>
    </row>
    <row r="89" spans="1:12" s="27" customFormat="1" ht="16.5" customHeight="1" x14ac:dyDescent="0.25">
      <c r="A89" s="143" t="s">
        <v>151</v>
      </c>
      <c r="B89" s="31" t="s">
        <v>152</v>
      </c>
      <c r="C89" s="73">
        <f t="shared" si="26"/>
        <v>20000</v>
      </c>
      <c r="D89" s="33"/>
      <c r="E89" s="33"/>
      <c r="F89" s="33"/>
      <c r="G89" s="33">
        <v>20000</v>
      </c>
      <c r="I89" s="80"/>
    </row>
    <row r="90" spans="1:12" s="27" customFormat="1" ht="16.5" customHeight="1" x14ac:dyDescent="0.25">
      <c r="A90" s="143" t="s">
        <v>153</v>
      </c>
      <c r="B90" s="31" t="s">
        <v>154</v>
      </c>
      <c r="C90" s="73">
        <f t="shared" si="26"/>
        <v>50000</v>
      </c>
      <c r="D90" s="33"/>
      <c r="E90" s="33"/>
      <c r="F90" s="33"/>
      <c r="G90" s="33">
        <v>50000</v>
      </c>
      <c r="I90" s="80"/>
    </row>
    <row r="91" spans="1:12" ht="18.75" x14ac:dyDescent="0.3">
      <c r="A91" s="136">
        <v>423000</v>
      </c>
      <c r="B91" s="136" t="s">
        <v>21</v>
      </c>
      <c r="C91" s="60">
        <f>SUM(C92:C112)</f>
        <v>145355843</v>
      </c>
      <c r="D91" s="60">
        <f t="shared" ref="D91:G91" si="27">SUM(D92:D112)</f>
        <v>106450171</v>
      </c>
      <c r="E91" s="60">
        <f t="shared" si="27"/>
        <v>6646000</v>
      </c>
      <c r="F91" s="60">
        <f t="shared" si="27"/>
        <v>6555672</v>
      </c>
      <c r="G91" s="60">
        <f t="shared" si="27"/>
        <v>25704000</v>
      </c>
      <c r="H91" s="19"/>
      <c r="I91" s="92"/>
      <c r="J91" s="50"/>
      <c r="K91" s="19"/>
      <c r="L91" s="55"/>
    </row>
    <row r="92" spans="1:12" ht="15" customHeight="1" x14ac:dyDescent="0.25">
      <c r="A92" s="31">
        <v>423111</v>
      </c>
      <c r="B92" s="31" t="s">
        <v>155</v>
      </c>
      <c r="C92" s="73">
        <f t="shared" ref="C92:C112" si="28">+D92+E92+F92+G92</f>
        <v>50000</v>
      </c>
      <c r="D92" s="73"/>
      <c r="E92" s="73"/>
      <c r="F92" s="73"/>
      <c r="G92" s="144">
        <v>50000</v>
      </c>
      <c r="H92" s="19"/>
      <c r="I92" s="92"/>
      <c r="J92" s="50"/>
      <c r="K92" s="19"/>
      <c r="L92" s="55"/>
    </row>
    <row r="93" spans="1:12" ht="18.75" x14ac:dyDescent="0.3">
      <c r="A93" s="31">
        <v>423191</v>
      </c>
      <c r="B93" s="31" t="s">
        <v>113</v>
      </c>
      <c r="C93" s="73">
        <f t="shared" si="28"/>
        <v>1510000</v>
      </c>
      <c r="D93" s="72"/>
      <c r="E93" s="73"/>
      <c r="F93" s="73"/>
      <c r="G93" s="33">
        <v>1510000</v>
      </c>
      <c r="H93" s="19"/>
      <c r="J93" s="19"/>
    </row>
    <row r="94" spans="1:12" s="41" customFormat="1" ht="15.75" x14ac:dyDescent="0.25">
      <c r="A94" s="31">
        <v>423200</v>
      </c>
      <c r="B94" s="31" t="s">
        <v>230</v>
      </c>
      <c r="C94" s="73">
        <f t="shared" si="28"/>
        <v>7480000</v>
      </c>
      <c r="D94" s="40"/>
      <c r="E94" s="33">
        <v>3000000</v>
      </c>
      <c r="F94" s="40"/>
      <c r="G94" s="33">
        <v>4480000</v>
      </c>
      <c r="H94" s="58"/>
      <c r="I94" s="79"/>
      <c r="J94" s="54"/>
    </row>
    <row r="95" spans="1:12" s="27" customFormat="1" ht="30" x14ac:dyDescent="0.25">
      <c r="A95" s="31">
        <v>423311</v>
      </c>
      <c r="B95" s="32" t="s">
        <v>156</v>
      </c>
      <c r="C95" s="73">
        <f t="shared" si="28"/>
        <v>3800000</v>
      </c>
      <c r="D95" s="31"/>
      <c r="E95" s="33">
        <v>2000000</v>
      </c>
      <c r="F95" s="31"/>
      <c r="G95" s="33">
        <v>1800000</v>
      </c>
      <c r="I95" s="80"/>
      <c r="J95" s="51"/>
      <c r="L95" s="51"/>
    </row>
    <row r="96" spans="1:12" s="27" customFormat="1" ht="15.75" x14ac:dyDescent="0.25">
      <c r="A96" s="31">
        <v>423321</v>
      </c>
      <c r="B96" s="32" t="s">
        <v>157</v>
      </c>
      <c r="C96" s="73">
        <f t="shared" si="28"/>
        <v>100000</v>
      </c>
      <c r="D96" s="31"/>
      <c r="E96" s="33"/>
      <c r="F96" s="31"/>
      <c r="G96" s="33">
        <v>100000</v>
      </c>
      <c r="I96" s="80"/>
      <c r="J96" s="51"/>
      <c r="L96" s="51"/>
    </row>
    <row r="97" spans="1:12" s="27" customFormat="1" ht="15.75" x14ac:dyDescent="0.25">
      <c r="A97" s="31">
        <v>423322</v>
      </c>
      <c r="B97" s="32" t="s">
        <v>158</v>
      </c>
      <c r="C97" s="73">
        <f t="shared" si="28"/>
        <v>100000</v>
      </c>
      <c r="D97" s="31"/>
      <c r="E97" s="33"/>
      <c r="F97" s="31"/>
      <c r="G97" s="33">
        <v>100000</v>
      </c>
      <c r="I97" s="80"/>
      <c r="J97" s="51"/>
      <c r="L97" s="51"/>
    </row>
    <row r="98" spans="1:12" s="27" customFormat="1" ht="15.75" x14ac:dyDescent="0.25">
      <c r="A98" s="31">
        <v>42339101</v>
      </c>
      <c r="B98" s="32" t="s">
        <v>159</v>
      </c>
      <c r="C98" s="73">
        <f t="shared" si="28"/>
        <v>100000</v>
      </c>
      <c r="D98" s="31"/>
      <c r="E98" s="33"/>
      <c r="F98" s="31"/>
      <c r="G98" s="33">
        <v>100000</v>
      </c>
      <c r="I98" s="80"/>
      <c r="J98" s="51"/>
      <c r="L98" s="51"/>
    </row>
    <row r="99" spans="1:12" s="27" customFormat="1" ht="15.75" x14ac:dyDescent="0.25">
      <c r="A99" s="31">
        <v>423392</v>
      </c>
      <c r="B99" s="32" t="s">
        <v>160</v>
      </c>
      <c r="C99" s="73">
        <f t="shared" si="28"/>
        <v>55672</v>
      </c>
      <c r="D99" s="31"/>
      <c r="E99" s="33"/>
      <c r="F99" s="33">
        <v>35672</v>
      </c>
      <c r="G99" s="33">
        <v>20000</v>
      </c>
      <c r="I99" s="80"/>
      <c r="J99" s="51"/>
      <c r="L99" s="51"/>
    </row>
    <row r="100" spans="1:12" ht="15.75" x14ac:dyDescent="0.25">
      <c r="A100" s="145" t="s">
        <v>161</v>
      </c>
      <c r="B100" s="43" t="s">
        <v>162</v>
      </c>
      <c r="C100" s="73">
        <f t="shared" si="28"/>
        <v>500000</v>
      </c>
      <c r="D100" s="43"/>
      <c r="E100" s="33">
        <v>26000</v>
      </c>
      <c r="F100" s="44"/>
      <c r="G100" s="44">
        <v>474000</v>
      </c>
    </row>
    <row r="101" spans="1:12" ht="15.75" x14ac:dyDescent="0.25">
      <c r="A101" s="145" t="s">
        <v>163</v>
      </c>
      <c r="B101" s="43" t="s">
        <v>164</v>
      </c>
      <c r="C101" s="73">
        <f t="shared" si="28"/>
        <v>25000</v>
      </c>
      <c r="D101" s="43"/>
      <c r="E101" s="33"/>
      <c r="F101" s="44"/>
      <c r="G101" s="44">
        <v>25000</v>
      </c>
    </row>
    <row r="102" spans="1:12" ht="15.75" x14ac:dyDescent="0.25">
      <c r="A102" s="145" t="s">
        <v>165</v>
      </c>
      <c r="B102" s="43" t="s">
        <v>166</v>
      </c>
      <c r="C102" s="73">
        <f t="shared" si="28"/>
        <v>1500000</v>
      </c>
      <c r="D102" s="43"/>
      <c r="E102" s="33"/>
      <c r="F102" s="44"/>
      <c r="G102" s="44">
        <v>1500000</v>
      </c>
    </row>
    <row r="103" spans="1:12" s="87" customFormat="1" ht="15.75" x14ac:dyDescent="0.25">
      <c r="A103" s="31"/>
      <c r="B103" s="32"/>
      <c r="C103" s="73">
        <f t="shared" si="28"/>
        <v>0</v>
      </c>
      <c r="D103" s="33">
        <v>0</v>
      </c>
      <c r="E103" s="33"/>
      <c r="F103" s="31"/>
      <c r="G103" s="33">
        <v>0</v>
      </c>
      <c r="H103" s="85"/>
      <c r="I103" s="93"/>
      <c r="J103" s="93"/>
      <c r="K103" s="86"/>
    </row>
    <row r="104" spans="1:12" s="87" customFormat="1" ht="15.75" x14ac:dyDescent="0.25">
      <c r="A104" s="31">
        <v>423593</v>
      </c>
      <c r="B104" s="32" t="s">
        <v>168</v>
      </c>
      <c r="C104" s="73">
        <f t="shared" si="28"/>
        <v>25000</v>
      </c>
      <c r="D104" s="33"/>
      <c r="E104" s="33"/>
      <c r="F104" s="31"/>
      <c r="G104" s="33">
        <v>25000</v>
      </c>
      <c r="H104" s="85"/>
      <c r="I104" s="93"/>
      <c r="J104" s="93"/>
      <c r="K104" s="86"/>
    </row>
    <row r="105" spans="1:12" s="87" customFormat="1" ht="15.75" x14ac:dyDescent="0.25">
      <c r="A105" s="31">
        <v>423599</v>
      </c>
      <c r="B105" s="32" t="s">
        <v>167</v>
      </c>
      <c r="C105" s="73">
        <f t="shared" si="28"/>
        <v>101220171</v>
      </c>
      <c r="D105" s="33">
        <v>100350171</v>
      </c>
      <c r="E105" s="33">
        <v>120000</v>
      </c>
      <c r="F105" s="31"/>
      <c r="G105" s="33">
        <v>750000</v>
      </c>
      <c r="H105" s="85"/>
      <c r="I105" s="93"/>
      <c r="J105" s="93"/>
      <c r="K105" s="86"/>
    </row>
    <row r="106" spans="1:12" s="87" customFormat="1" ht="15.75" x14ac:dyDescent="0.25">
      <c r="A106" s="31">
        <v>42359901</v>
      </c>
      <c r="B106" s="32" t="s">
        <v>169</v>
      </c>
      <c r="C106" s="73">
        <f t="shared" si="28"/>
        <v>15500000</v>
      </c>
      <c r="D106" s="33"/>
      <c r="E106" s="33"/>
      <c r="F106" s="33">
        <v>5220000</v>
      </c>
      <c r="G106" s="33">
        <v>10280000</v>
      </c>
      <c r="H106" s="85"/>
      <c r="I106" s="93"/>
      <c r="J106" s="93"/>
      <c r="K106" s="86"/>
    </row>
    <row r="107" spans="1:12" s="87" customFormat="1" ht="15.75" x14ac:dyDescent="0.25">
      <c r="A107" s="31">
        <v>42359903</v>
      </c>
      <c r="B107" s="32" t="s">
        <v>170</v>
      </c>
      <c r="C107" s="73">
        <f t="shared" si="28"/>
        <v>1300000</v>
      </c>
      <c r="D107" s="33"/>
      <c r="E107" s="33"/>
      <c r="F107" s="33">
        <v>1300000</v>
      </c>
      <c r="G107" s="33">
        <v>0</v>
      </c>
      <c r="H107" s="85"/>
      <c r="I107" s="93"/>
      <c r="J107" s="93"/>
      <c r="K107" s="86"/>
    </row>
    <row r="108" spans="1:12" ht="15.75" x14ac:dyDescent="0.25">
      <c r="A108" s="43">
        <v>423611</v>
      </c>
      <c r="B108" s="138" t="s">
        <v>80</v>
      </c>
      <c r="C108" s="73">
        <f t="shared" si="28"/>
        <v>1700000</v>
      </c>
      <c r="D108" s="43"/>
      <c r="E108" s="33">
        <v>1500000</v>
      </c>
      <c r="F108" s="43"/>
      <c r="G108" s="33">
        <v>200000</v>
      </c>
    </row>
    <row r="109" spans="1:12" ht="15.75" x14ac:dyDescent="0.25">
      <c r="A109" s="43">
        <v>423700</v>
      </c>
      <c r="B109" s="43" t="s">
        <v>81</v>
      </c>
      <c r="C109" s="73">
        <f t="shared" si="28"/>
        <v>600000</v>
      </c>
      <c r="D109" s="33">
        <v>100000</v>
      </c>
      <c r="E109" s="31"/>
      <c r="F109" s="44"/>
      <c r="G109" s="44">
        <v>500000</v>
      </c>
    </row>
    <row r="110" spans="1:12" ht="15.75" x14ac:dyDescent="0.25">
      <c r="A110" s="43">
        <v>423911</v>
      </c>
      <c r="B110" s="43" t="s">
        <v>171</v>
      </c>
      <c r="C110" s="73">
        <f t="shared" si="28"/>
        <v>9770000</v>
      </c>
      <c r="D110" s="33">
        <v>6000000</v>
      </c>
      <c r="E110" s="33">
        <v>0</v>
      </c>
      <c r="F110" s="44"/>
      <c r="G110" s="44">
        <v>3770000</v>
      </c>
      <c r="H110" s="178"/>
      <c r="I110" s="179"/>
    </row>
    <row r="111" spans="1:12" ht="15.75" x14ac:dyDescent="0.25">
      <c r="A111" s="43"/>
      <c r="B111" s="43"/>
      <c r="C111" s="73">
        <f t="shared" si="28"/>
        <v>0</v>
      </c>
      <c r="D111" s="33"/>
      <c r="E111" s="31"/>
      <c r="F111" s="44"/>
      <c r="G111" s="44">
        <v>0</v>
      </c>
    </row>
    <row r="112" spans="1:12" ht="15.75" x14ac:dyDescent="0.25">
      <c r="A112" s="43">
        <v>4239111</v>
      </c>
      <c r="B112" s="32" t="s">
        <v>173</v>
      </c>
      <c r="C112" s="73">
        <f t="shared" si="28"/>
        <v>20000</v>
      </c>
      <c r="D112" s="33">
        <v>0</v>
      </c>
      <c r="E112" s="33"/>
      <c r="F112" s="44">
        <v>0</v>
      </c>
      <c r="G112" s="44">
        <v>20000</v>
      </c>
    </row>
    <row r="113" spans="1:12" ht="18.75" x14ac:dyDescent="0.3">
      <c r="A113" s="136">
        <v>424000</v>
      </c>
      <c r="B113" s="136" t="s">
        <v>32</v>
      </c>
      <c r="C113" s="60">
        <f>SUM(C114:C117)</f>
        <v>10430000</v>
      </c>
      <c r="D113" s="60">
        <f t="shared" ref="D113:G113" si="29">SUM(D114:D117)</f>
        <v>9000000</v>
      </c>
      <c r="E113" s="60">
        <f t="shared" si="29"/>
        <v>1280000</v>
      </c>
      <c r="F113" s="60">
        <f t="shared" si="29"/>
        <v>0</v>
      </c>
      <c r="G113" s="60">
        <f t="shared" si="29"/>
        <v>150000</v>
      </c>
      <c r="J113" s="78"/>
      <c r="K113" s="19"/>
      <c r="L113" s="55"/>
    </row>
    <row r="114" spans="1:12" ht="16.5" customHeight="1" x14ac:dyDescent="0.3">
      <c r="A114" s="31">
        <v>424311</v>
      </c>
      <c r="B114" s="31" t="s">
        <v>174</v>
      </c>
      <c r="C114" s="73">
        <f t="shared" ref="C114:C117" si="30">+D114+E114+F114+G114</f>
        <v>1080000</v>
      </c>
      <c r="D114" s="103"/>
      <c r="E114" s="144">
        <v>1080000</v>
      </c>
      <c r="F114" s="72"/>
      <c r="G114" s="73"/>
      <c r="J114" s="78"/>
      <c r="L114" s="55"/>
    </row>
    <row r="115" spans="1:12" ht="15.75" x14ac:dyDescent="0.25">
      <c r="A115" s="43">
        <v>424341</v>
      </c>
      <c r="B115" s="43" t="s">
        <v>116</v>
      </c>
      <c r="C115" s="73">
        <f t="shared" si="30"/>
        <v>200000</v>
      </c>
      <c r="D115" s="31"/>
      <c r="E115" s="33">
        <v>100000</v>
      </c>
      <c r="F115" s="43"/>
      <c r="G115" s="33">
        <v>100000</v>
      </c>
    </row>
    <row r="116" spans="1:12" ht="15.75" x14ac:dyDescent="0.25">
      <c r="A116" s="43">
        <v>424351</v>
      </c>
      <c r="B116" s="43" t="s">
        <v>175</v>
      </c>
      <c r="C116" s="73">
        <f t="shared" si="30"/>
        <v>9100000</v>
      </c>
      <c r="D116" s="33">
        <v>9000000</v>
      </c>
      <c r="E116" s="33">
        <v>100000</v>
      </c>
      <c r="F116" s="43"/>
      <c r="G116" s="33">
        <v>0</v>
      </c>
    </row>
    <row r="117" spans="1:12" s="35" customFormat="1" ht="15.75" x14ac:dyDescent="0.25">
      <c r="A117" s="146" t="s">
        <v>176</v>
      </c>
      <c r="B117" s="43" t="s">
        <v>177</v>
      </c>
      <c r="C117" s="73">
        <f t="shared" si="30"/>
        <v>50000</v>
      </c>
      <c r="D117" s="104">
        <v>0</v>
      </c>
      <c r="E117" s="33">
        <v>0</v>
      </c>
      <c r="F117" s="43"/>
      <c r="G117" s="61">
        <v>50000</v>
      </c>
      <c r="I117" s="92"/>
    </row>
    <row r="118" spans="1:12" ht="18.75" x14ac:dyDescent="0.3">
      <c r="A118" s="136">
        <v>425000</v>
      </c>
      <c r="B118" s="147" t="s">
        <v>22</v>
      </c>
      <c r="C118" s="60">
        <f>SUM(C119+C131)</f>
        <v>16075800</v>
      </c>
      <c r="D118" s="60">
        <f t="shared" ref="D118:G118" si="31">SUM(D119+D131)</f>
        <v>1000000</v>
      </c>
      <c r="E118" s="60">
        <f t="shared" si="31"/>
        <v>5150000</v>
      </c>
      <c r="F118" s="60">
        <f t="shared" si="31"/>
        <v>0</v>
      </c>
      <c r="G118" s="60">
        <f t="shared" si="31"/>
        <v>9925800</v>
      </c>
      <c r="H118" s="19"/>
      <c r="K118" s="19"/>
      <c r="L118" s="55"/>
    </row>
    <row r="119" spans="1:12" x14ac:dyDescent="0.25">
      <c r="A119" s="116">
        <v>425100</v>
      </c>
      <c r="B119" s="148" t="s">
        <v>28</v>
      </c>
      <c r="C119" s="71">
        <f>SUM(C120:C130)</f>
        <v>7967800</v>
      </c>
      <c r="D119" s="71">
        <f>SUM(D120:D124)</f>
        <v>1000000</v>
      </c>
      <c r="E119" s="71">
        <f>SUM(E120:E130)</f>
        <v>1400000</v>
      </c>
      <c r="F119" s="71"/>
      <c r="G119" s="71">
        <f>SUM(G120:G130)</f>
        <v>5567800</v>
      </c>
      <c r="K119" s="19"/>
    </row>
    <row r="120" spans="1:12" ht="15.75" x14ac:dyDescent="0.25">
      <c r="A120" s="31">
        <v>425111</v>
      </c>
      <c r="B120" s="32" t="s">
        <v>82</v>
      </c>
      <c r="C120" s="73">
        <f t="shared" ref="C120:C130" si="32">+D120+E120+F120+G120</f>
        <v>2843000</v>
      </c>
      <c r="D120" s="65"/>
      <c r="E120" s="33"/>
      <c r="F120" s="65"/>
      <c r="G120" s="33">
        <v>2843000</v>
      </c>
      <c r="H120" s="50"/>
      <c r="J120" s="78"/>
    </row>
    <row r="121" spans="1:12" ht="15.75" x14ac:dyDescent="0.25">
      <c r="A121" s="31">
        <v>425112</v>
      </c>
      <c r="B121" s="32" t="s">
        <v>109</v>
      </c>
      <c r="C121" s="73">
        <f t="shared" si="32"/>
        <v>1000000</v>
      </c>
      <c r="D121" s="36">
        <v>1000000</v>
      </c>
      <c r="E121" s="33">
        <v>0</v>
      </c>
      <c r="F121" s="65"/>
      <c r="G121" s="33"/>
      <c r="H121" s="50"/>
      <c r="J121" s="19"/>
    </row>
    <row r="122" spans="1:12" s="39" customFormat="1" ht="15.75" x14ac:dyDescent="0.25">
      <c r="A122" s="31"/>
      <c r="B122" s="32"/>
      <c r="C122" s="73">
        <f t="shared" si="32"/>
        <v>0</v>
      </c>
      <c r="D122" s="65"/>
      <c r="E122" s="33">
        <v>0</v>
      </c>
      <c r="F122" s="65"/>
      <c r="G122" s="33"/>
      <c r="H122" s="83"/>
      <c r="I122" s="82"/>
    </row>
    <row r="123" spans="1:12" ht="15.75" x14ac:dyDescent="0.25">
      <c r="A123" s="43">
        <v>425113</v>
      </c>
      <c r="B123" s="138" t="s">
        <v>83</v>
      </c>
      <c r="C123" s="73">
        <f t="shared" si="32"/>
        <v>2800000</v>
      </c>
      <c r="D123" s="61"/>
      <c r="E123" s="33">
        <v>300000</v>
      </c>
      <c r="F123" s="45"/>
      <c r="G123" s="33">
        <v>2500000</v>
      </c>
    </row>
    <row r="124" spans="1:12" ht="15.75" x14ac:dyDescent="0.25">
      <c r="A124" s="43">
        <v>425114</v>
      </c>
      <c r="B124" s="138" t="s">
        <v>84</v>
      </c>
      <c r="C124" s="73">
        <f t="shared" si="32"/>
        <v>0</v>
      </c>
      <c r="D124" s="61"/>
      <c r="E124" s="33"/>
      <c r="F124" s="45"/>
      <c r="G124" s="33">
        <v>0</v>
      </c>
      <c r="H124" s="19"/>
    </row>
    <row r="125" spans="1:12" ht="30" x14ac:dyDescent="0.25">
      <c r="A125" s="43">
        <v>425115</v>
      </c>
      <c r="B125" s="138" t="s">
        <v>85</v>
      </c>
      <c r="C125" s="73">
        <f t="shared" si="32"/>
        <v>500000</v>
      </c>
      <c r="D125" s="149"/>
      <c r="E125" s="33">
        <v>500000</v>
      </c>
      <c r="F125" s="45"/>
      <c r="G125" s="33">
        <v>0</v>
      </c>
    </row>
    <row r="126" spans="1:12" ht="15.75" x14ac:dyDescent="0.25">
      <c r="A126" s="43">
        <v>425116</v>
      </c>
      <c r="B126" s="138" t="s">
        <v>203</v>
      </c>
      <c r="C126" s="73">
        <f t="shared" si="32"/>
        <v>600000</v>
      </c>
      <c r="D126" s="45"/>
      <c r="E126" s="33">
        <v>600000</v>
      </c>
      <c r="F126" s="45"/>
      <c r="G126" s="33">
        <v>0</v>
      </c>
    </row>
    <row r="127" spans="1:12" ht="24" customHeight="1" x14ac:dyDescent="0.25">
      <c r="A127" s="43">
        <v>425117</v>
      </c>
      <c r="B127" s="138" t="s">
        <v>220</v>
      </c>
      <c r="C127" s="73">
        <f t="shared" si="32"/>
        <v>0</v>
      </c>
      <c r="D127" s="45"/>
      <c r="E127" s="33"/>
      <c r="F127" s="45"/>
      <c r="G127" s="33">
        <v>0</v>
      </c>
      <c r="J127" s="19"/>
    </row>
    <row r="128" spans="1:12" ht="24" customHeight="1" x14ac:dyDescent="0.25">
      <c r="A128" s="43">
        <v>425118</v>
      </c>
      <c r="B128" s="138" t="s">
        <v>86</v>
      </c>
      <c r="C128" s="73">
        <f t="shared" si="32"/>
        <v>0</v>
      </c>
      <c r="D128" s="45"/>
      <c r="E128" s="33"/>
      <c r="F128" s="45"/>
      <c r="G128" s="33">
        <v>0</v>
      </c>
    </row>
    <row r="129" spans="1:11" ht="30" customHeight="1" x14ac:dyDescent="0.25">
      <c r="A129" s="43">
        <v>425119</v>
      </c>
      <c r="B129" s="138" t="s">
        <v>87</v>
      </c>
      <c r="C129" s="73">
        <f t="shared" si="32"/>
        <v>124800</v>
      </c>
      <c r="D129" s="45"/>
      <c r="E129" s="33"/>
      <c r="F129" s="45"/>
      <c r="G129" s="33">
        <v>124800</v>
      </c>
    </row>
    <row r="130" spans="1:11" s="34" customFormat="1" ht="31.5" customHeight="1" x14ac:dyDescent="0.25">
      <c r="A130" s="146" t="s">
        <v>178</v>
      </c>
      <c r="B130" s="138" t="s">
        <v>211</v>
      </c>
      <c r="C130" s="73">
        <f t="shared" si="32"/>
        <v>100000</v>
      </c>
      <c r="D130" s="45"/>
      <c r="E130" s="31">
        <v>0</v>
      </c>
      <c r="F130" s="45"/>
      <c r="G130" s="33">
        <v>100000</v>
      </c>
      <c r="H130" s="46"/>
      <c r="I130" s="81"/>
    </row>
    <row r="131" spans="1:11" ht="24" customHeight="1" x14ac:dyDescent="0.25">
      <c r="A131" s="150">
        <v>425200</v>
      </c>
      <c r="B131" s="148" t="s">
        <v>29</v>
      </c>
      <c r="C131" s="71">
        <f>SUM(C132:C145)</f>
        <v>8108000</v>
      </c>
      <c r="D131" s="71">
        <f>SUM(D132:D145)</f>
        <v>0</v>
      </c>
      <c r="E131" s="71">
        <f>SUM(E132:E145)</f>
        <v>3750000</v>
      </c>
      <c r="F131" s="71">
        <f>SUM(F132:F145)</f>
        <v>0</v>
      </c>
      <c r="G131" s="71">
        <f>SUM(G132:G145)</f>
        <v>4358000</v>
      </c>
      <c r="H131" s="19"/>
      <c r="J131" s="19"/>
      <c r="K131" s="19"/>
    </row>
    <row r="132" spans="1:11" ht="24" customHeight="1" x14ac:dyDescent="0.25">
      <c r="A132" s="138">
        <v>425210</v>
      </c>
      <c r="B132" s="138" t="s">
        <v>58</v>
      </c>
      <c r="C132" s="73">
        <f t="shared" ref="C132:C145" si="33">+D132+E132+F132+G132</f>
        <v>500000</v>
      </c>
      <c r="D132" s="45"/>
      <c r="E132" s="33">
        <v>0</v>
      </c>
      <c r="F132" s="45"/>
      <c r="G132" s="44">
        <v>500000</v>
      </c>
      <c r="H132" s="19"/>
      <c r="J132" s="51"/>
      <c r="K132" s="19"/>
    </row>
    <row r="133" spans="1:11" ht="24" customHeight="1" x14ac:dyDescent="0.25">
      <c r="A133" s="138">
        <v>425212</v>
      </c>
      <c r="B133" s="138" t="s">
        <v>59</v>
      </c>
      <c r="C133" s="73">
        <f t="shared" si="33"/>
        <v>200000</v>
      </c>
      <c r="D133" s="43"/>
      <c r="E133" s="33">
        <v>200000</v>
      </c>
      <c r="F133" s="43"/>
      <c r="G133" s="44">
        <v>0</v>
      </c>
    </row>
    <row r="134" spans="1:11" s="27" customFormat="1" ht="24" customHeight="1" x14ac:dyDescent="0.25">
      <c r="A134" s="32">
        <v>425220</v>
      </c>
      <c r="B134" s="32" t="s">
        <v>60</v>
      </c>
      <c r="C134" s="73">
        <f t="shared" si="33"/>
        <v>0</v>
      </c>
      <c r="D134" s="31"/>
      <c r="E134" s="31"/>
      <c r="F134" s="31"/>
      <c r="G134" s="33">
        <v>0</v>
      </c>
      <c r="I134" s="80"/>
    </row>
    <row r="135" spans="1:11" ht="24" customHeight="1" x14ac:dyDescent="0.25">
      <c r="A135" s="138">
        <v>425221</v>
      </c>
      <c r="B135" s="138" t="s">
        <v>61</v>
      </c>
      <c r="C135" s="73">
        <f t="shared" si="33"/>
        <v>0</v>
      </c>
      <c r="D135" s="43"/>
      <c r="E135" s="33"/>
      <c r="F135" s="43"/>
      <c r="G135" s="44"/>
    </row>
    <row r="136" spans="1:11" ht="15.75" x14ac:dyDescent="0.25">
      <c r="A136" s="138">
        <v>425222</v>
      </c>
      <c r="B136" s="151" t="s">
        <v>62</v>
      </c>
      <c r="C136" s="73">
        <f t="shared" si="33"/>
        <v>1150000</v>
      </c>
      <c r="D136" s="43"/>
      <c r="E136" s="33">
        <v>900000</v>
      </c>
      <c r="F136" s="43"/>
      <c r="G136" s="44">
        <v>250000</v>
      </c>
    </row>
    <row r="137" spans="1:11" s="27" customFormat="1" ht="15.75" x14ac:dyDescent="0.25">
      <c r="A137" s="32">
        <v>425223</v>
      </c>
      <c r="B137" s="152" t="s">
        <v>63</v>
      </c>
      <c r="C137" s="73">
        <f t="shared" si="33"/>
        <v>650000</v>
      </c>
      <c r="D137" s="31"/>
      <c r="E137" s="33">
        <v>500000</v>
      </c>
      <c r="F137" s="31"/>
      <c r="G137" s="33">
        <v>150000</v>
      </c>
      <c r="I137" s="80"/>
    </row>
    <row r="138" spans="1:11" ht="15.75" x14ac:dyDescent="0.25">
      <c r="A138" s="138">
        <v>425225</v>
      </c>
      <c r="B138" s="138" t="s">
        <v>118</v>
      </c>
      <c r="C138" s="73">
        <f t="shared" si="33"/>
        <v>100000</v>
      </c>
      <c r="D138" s="43"/>
      <c r="E138" s="33">
        <v>100000</v>
      </c>
      <c r="F138" s="43"/>
      <c r="G138" s="44">
        <v>0</v>
      </c>
    </row>
    <row r="139" spans="1:11" ht="15.75" x14ac:dyDescent="0.25">
      <c r="A139" s="32">
        <v>425227</v>
      </c>
      <c r="B139" s="32" t="s">
        <v>204</v>
      </c>
      <c r="C139" s="73">
        <f t="shared" si="33"/>
        <v>800000</v>
      </c>
      <c r="D139" s="43"/>
      <c r="E139" s="33">
        <v>500000</v>
      </c>
      <c r="F139" s="43"/>
      <c r="G139" s="44">
        <v>300000</v>
      </c>
    </row>
    <row r="140" spans="1:11" s="27" customFormat="1" ht="15.75" x14ac:dyDescent="0.25">
      <c r="A140" s="32">
        <v>425227</v>
      </c>
      <c r="B140" s="32" t="s">
        <v>205</v>
      </c>
      <c r="C140" s="73">
        <f t="shared" si="33"/>
        <v>1180000</v>
      </c>
      <c r="D140" s="31"/>
      <c r="E140" s="33">
        <v>500000</v>
      </c>
      <c r="F140" s="31"/>
      <c r="G140" s="33">
        <v>680000</v>
      </c>
      <c r="I140" s="80"/>
    </row>
    <row r="141" spans="1:11" ht="30" x14ac:dyDescent="0.25">
      <c r="A141" s="138">
        <v>425229</v>
      </c>
      <c r="B141" s="32" t="s">
        <v>179</v>
      </c>
      <c r="C141" s="73">
        <f t="shared" si="33"/>
        <v>0</v>
      </c>
      <c r="D141" s="43"/>
      <c r="E141" s="33">
        <v>0</v>
      </c>
      <c r="F141" s="43"/>
      <c r="G141" s="44"/>
    </row>
    <row r="142" spans="1:11" ht="15.75" x14ac:dyDescent="0.25">
      <c r="A142" s="138">
        <v>425251</v>
      </c>
      <c r="B142" s="138" t="s">
        <v>64</v>
      </c>
      <c r="C142" s="73">
        <f t="shared" si="33"/>
        <v>500000</v>
      </c>
      <c r="D142" s="43"/>
      <c r="E142" s="33">
        <v>200000</v>
      </c>
      <c r="F142" s="43"/>
      <c r="G142" s="44">
        <v>300000</v>
      </c>
    </row>
    <row r="143" spans="1:11" ht="15.75" x14ac:dyDescent="0.25">
      <c r="A143" s="138">
        <v>425252</v>
      </c>
      <c r="B143" s="138" t="s">
        <v>65</v>
      </c>
      <c r="C143" s="73">
        <f t="shared" si="33"/>
        <v>430000</v>
      </c>
      <c r="D143" s="43"/>
      <c r="E143" s="33">
        <v>300000</v>
      </c>
      <c r="F143" s="43"/>
      <c r="G143" s="44">
        <v>130000</v>
      </c>
    </row>
    <row r="144" spans="1:11" ht="30" x14ac:dyDescent="0.25">
      <c r="A144" s="138">
        <v>425253</v>
      </c>
      <c r="B144" s="138" t="s">
        <v>108</v>
      </c>
      <c r="C144" s="73">
        <f t="shared" si="33"/>
        <v>500000</v>
      </c>
      <c r="D144" s="44">
        <v>0</v>
      </c>
      <c r="E144" s="33">
        <v>200000</v>
      </c>
      <c r="F144" s="43"/>
      <c r="G144" s="44">
        <v>300000</v>
      </c>
      <c r="H144" s="178"/>
      <c r="I144" s="179"/>
    </row>
    <row r="145" spans="1:19" ht="60" x14ac:dyDescent="0.25">
      <c r="A145" s="138">
        <v>425290</v>
      </c>
      <c r="B145" s="138" t="s">
        <v>222</v>
      </c>
      <c r="C145" s="73">
        <f t="shared" si="33"/>
        <v>2098000</v>
      </c>
      <c r="D145" s="43"/>
      <c r="E145" s="33">
        <v>350000</v>
      </c>
      <c r="F145" s="43"/>
      <c r="G145" s="44">
        <v>1748000</v>
      </c>
      <c r="J145" s="30"/>
    </row>
    <row r="146" spans="1:19" ht="18.75" x14ac:dyDescent="0.3">
      <c r="A146" s="147">
        <v>426000</v>
      </c>
      <c r="B146" s="147" t="s">
        <v>33</v>
      </c>
      <c r="C146" s="60">
        <f>SUM(C147+C152+C153+C157+C158+C159+C169+C175)</f>
        <v>108069000</v>
      </c>
      <c r="D146" s="60">
        <f>SUM(D147+D152+D153+D157+D158+D159+D169+D175)</f>
        <v>610000</v>
      </c>
      <c r="E146" s="60">
        <f>SUM(E147+E152+E153+E157+E158+E159+E169+E175)</f>
        <v>94219000</v>
      </c>
      <c r="F146" s="60">
        <f t="shared" ref="F146" si="34">SUM(F147+F152+F153+F157+F158+F159+F160+F163+F164+F165+F166+F169+F175)</f>
        <v>0</v>
      </c>
      <c r="G146" s="60">
        <f>SUM(G147+G152+G153+G157+G158+G159+G169+G175)</f>
        <v>13240000</v>
      </c>
      <c r="H146" s="50"/>
      <c r="J146" s="19"/>
      <c r="K146" s="55"/>
    </row>
    <row r="147" spans="1:19" x14ac:dyDescent="0.25">
      <c r="A147" s="116">
        <v>426100</v>
      </c>
      <c r="B147" s="107" t="s">
        <v>26</v>
      </c>
      <c r="C147" s="71">
        <f>SUM(C148+C149+C151)</f>
        <v>5160000</v>
      </c>
      <c r="D147" s="71">
        <f t="shared" ref="D147:F147" si="35">SUM(D148+D151)</f>
        <v>10000</v>
      </c>
      <c r="E147" s="71">
        <f t="shared" si="35"/>
        <v>1000000</v>
      </c>
      <c r="F147" s="71">
        <f t="shared" si="35"/>
        <v>0</v>
      </c>
      <c r="G147" s="71">
        <f>SUM(G148:G151)</f>
        <v>4150000</v>
      </c>
      <c r="H147" s="50"/>
      <c r="K147" s="19"/>
    </row>
    <row r="148" spans="1:19" ht="15.75" x14ac:dyDescent="0.25">
      <c r="A148" s="31">
        <v>426111</v>
      </c>
      <c r="B148" s="31" t="s">
        <v>88</v>
      </c>
      <c r="C148" s="73">
        <f t="shared" ref="C148:C152" si="36">+D148+E148+F148+G148</f>
        <v>4510000</v>
      </c>
      <c r="D148" s="33">
        <v>10000</v>
      </c>
      <c r="E148" s="33">
        <v>1000000</v>
      </c>
      <c r="F148" s="33"/>
      <c r="G148" s="33">
        <v>3500000</v>
      </c>
      <c r="H148" s="51"/>
      <c r="I148" s="115"/>
      <c r="J148" s="51"/>
      <c r="K148" s="51"/>
      <c r="L148" s="27"/>
      <c r="M148" s="27"/>
      <c r="N148" s="27"/>
      <c r="O148" s="27"/>
      <c r="P148" s="27"/>
      <c r="Q148" s="27"/>
      <c r="R148" s="27"/>
      <c r="S148" s="27"/>
    </row>
    <row r="149" spans="1:19" ht="15.75" x14ac:dyDescent="0.25">
      <c r="A149" s="31">
        <v>426123</v>
      </c>
      <c r="B149" s="31" t="s">
        <v>180</v>
      </c>
      <c r="C149" s="73">
        <f t="shared" si="36"/>
        <v>450000</v>
      </c>
      <c r="D149" s="31"/>
      <c r="E149" s="33"/>
      <c r="F149" s="31"/>
      <c r="G149" s="33">
        <v>450000</v>
      </c>
      <c r="H149" s="51"/>
      <c r="I149" s="80"/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1:19" ht="15.75" x14ac:dyDescent="0.25">
      <c r="A150" s="31">
        <v>426191</v>
      </c>
      <c r="B150" s="31" t="s">
        <v>181</v>
      </c>
      <c r="C150" s="73">
        <f t="shared" si="36"/>
        <v>0</v>
      </c>
      <c r="D150" s="31"/>
      <c r="E150" s="33"/>
      <c r="F150" s="31"/>
      <c r="G150" s="33"/>
      <c r="H150" s="51"/>
      <c r="I150" s="80"/>
      <c r="J150" s="27"/>
      <c r="K150" s="27"/>
      <c r="L150" s="27"/>
      <c r="M150" s="27"/>
      <c r="N150" s="27"/>
      <c r="O150" s="27"/>
      <c r="P150" s="27"/>
      <c r="Q150" s="27"/>
      <c r="R150" s="27"/>
      <c r="S150" s="27"/>
    </row>
    <row r="151" spans="1:19" ht="15.75" x14ac:dyDescent="0.25">
      <c r="A151" s="31">
        <v>4261910</v>
      </c>
      <c r="B151" s="31" t="s">
        <v>172</v>
      </c>
      <c r="C151" s="73">
        <f t="shared" si="36"/>
        <v>200000</v>
      </c>
      <c r="D151" s="31"/>
      <c r="E151" s="33"/>
      <c r="F151" s="31"/>
      <c r="G151" s="33">
        <v>200000</v>
      </c>
      <c r="H151" s="51"/>
      <c r="I151" s="80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9" ht="15.75" x14ac:dyDescent="0.25">
      <c r="A152" s="116">
        <v>426300</v>
      </c>
      <c r="B152" s="148" t="s">
        <v>89</v>
      </c>
      <c r="C152" s="110">
        <f t="shared" si="36"/>
        <v>200000</v>
      </c>
      <c r="D152" s="107"/>
      <c r="E152" s="71"/>
      <c r="F152" s="107"/>
      <c r="G152" s="71">
        <v>200000</v>
      </c>
      <c r="H152" s="27"/>
      <c r="I152" s="80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19" x14ac:dyDescent="0.25">
      <c r="A153" s="116">
        <v>426400</v>
      </c>
      <c r="B153" s="107" t="s">
        <v>34</v>
      </c>
      <c r="C153" s="71">
        <f>SUM(C154:C156)</f>
        <v>840000</v>
      </c>
      <c r="D153" s="71">
        <f>SUM(D154:D156)</f>
        <v>500000</v>
      </c>
      <c r="E153" s="71">
        <f>SUM(E154:E156)</f>
        <v>100000</v>
      </c>
      <c r="F153" s="107"/>
      <c r="G153" s="71">
        <f>SUM(G154:G156)</f>
        <v>240000</v>
      </c>
      <c r="H153" s="52"/>
      <c r="I153" s="80"/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1:19" s="38" customFormat="1" ht="15.75" x14ac:dyDescent="0.25">
      <c r="A154" s="31">
        <v>426411</v>
      </c>
      <c r="B154" s="31" t="s">
        <v>117</v>
      </c>
      <c r="C154" s="73">
        <f t="shared" ref="C154:C158" si="37">+D154+E154+F154+G154</f>
        <v>700000</v>
      </c>
      <c r="D154" s="33">
        <v>500000</v>
      </c>
      <c r="E154" s="33">
        <v>100000</v>
      </c>
      <c r="F154" s="40"/>
      <c r="G154" s="33">
        <v>100000</v>
      </c>
      <c r="H154" s="52"/>
      <c r="I154" s="94"/>
      <c r="J154" s="52"/>
      <c r="K154" s="52"/>
    </row>
    <row r="155" spans="1:19" ht="15.75" x14ac:dyDescent="0.25">
      <c r="A155" s="31">
        <v>426413</v>
      </c>
      <c r="B155" s="31" t="s">
        <v>90</v>
      </c>
      <c r="C155" s="73">
        <f t="shared" si="37"/>
        <v>40000</v>
      </c>
      <c r="D155" s="40"/>
      <c r="E155" s="33"/>
      <c r="F155" s="40"/>
      <c r="G155" s="33">
        <v>40000</v>
      </c>
      <c r="H155" s="27"/>
      <c r="I155" s="80"/>
      <c r="J155" s="51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ht="15.75" x14ac:dyDescent="0.25">
      <c r="A156" s="31">
        <v>426491</v>
      </c>
      <c r="B156" s="32" t="s">
        <v>91</v>
      </c>
      <c r="C156" s="73">
        <f t="shared" si="37"/>
        <v>100000</v>
      </c>
      <c r="D156" s="40"/>
      <c r="E156" s="33"/>
      <c r="F156" s="40"/>
      <c r="G156" s="33">
        <v>100000</v>
      </c>
      <c r="H156" s="27"/>
      <c r="I156" s="80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ht="15.75" x14ac:dyDescent="0.25">
      <c r="A157" s="116">
        <v>426500</v>
      </c>
      <c r="B157" s="107" t="s">
        <v>92</v>
      </c>
      <c r="C157" s="110">
        <f t="shared" si="37"/>
        <v>0</v>
      </c>
      <c r="D157" s="70"/>
      <c r="E157" s="107"/>
      <c r="F157" s="70"/>
      <c r="G157" s="71"/>
      <c r="H157" s="27"/>
      <c r="I157" s="80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ht="15.75" x14ac:dyDescent="0.25">
      <c r="A158" s="116">
        <v>426600</v>
      </c>
      <c r="B158" s="107" t="s">
        <v>53</v>
      </c>
      <c r="C158" s="110">
        <f t="shared" si="37"/>
        <v>0</v>
      </c>
      <c r="D158" s="107"/>
      <c r="E158" s="107"/>
      <c r="F158" s="107"/>
      <c r="G158" s="71"/>
      <c r="H158" s="27"/>
      <c r="I158" s="80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x14ac:dyDescent="0.25">
      <c r="A159" s="116">
        <v>426700</v>
      </c>
      <c r="B159" s="107" t="s">
        <v>93</v>
      </c>
      <c r="C159" s="71">
        <f>SUM(C160+C163+C164+C165+C166)</f>
        <v>42939000</v>
      </c>
      <c r="D159" s="71">
        <f t="shared" ref="D159:F159" si="38">SUM(D160+D163+D164+D165+D166)</f>
        <v>0</v>
      </c>
      <c r="E159" s="71">
        <f>SUM(E160+E163+E164+E165+E166)</f>
        <v>41589000</v>
      </c>
      <c r="F159" s="71">
        <f t="shared" si="38"/>
        <v>0</v>
      </c>
      <c r="G159" s="71">
        <f>SUM(G160+G163+G164+G165+G166)</f>
        <v>1350000</v>
      </c>
      <c r="H159" s="51"/>
      <c r="I159" s="80"/>
      <c r="J159" s="51"/>
      <c r="K159" s="51"/>
      <c r="L159" s="27"/>
      <c r="M159" s="27"/>
      <c r="N159" s="27"/>
      <c r="O159" s="27"/>
      <c r="P159" s="27"/>
      <c r="Q159" s="27"/>
      <c r="R159" s="27"/>
      <c r="S159" s="27"/>
    </row>
    <row r="160" spans="1:19" ht="15.75" x14ac:dyDescent="0.25">
      <c r="A160" s="124">
        <v>426711</v>
      </c>
      <c r="B160" s="31" t="s">
        <v>183</v>
      </c>
      <c r="C160" s="73">
        <f t="shared" ref="C160:C168" si="39">+D160+E160+F160+G160</f>
        <v>4029000</v>
      </c>
      <c r="D160" s="61">
        <f t="shared" ref="D160:F160" si="40">SUM(D161:D162)</f>
        <v>0</v>
      </c>
      <c r="E160" s="175">
        <f>SUM(E161+E162)</f>
        <v>3029000</v>
      </c>
      <c r="F160" s="61">
        <f t="shared" si="40"/>
        <v>0</v>
      </c>
      <c r="G160" s="33">
        <f>SUM(G161+G162)</f>
        <v>1000000</v>
      </c>
      <c r="H160" s="51"/>
      <c r="I160" s="80"/>
      <c r="J160" s="51"/>
      <c r="K160" s="119"/>
      <c r="L160" s="27"/>
      <c r="M160" s="27"/>
      <c r="N160" s="27"/>
      <c r="O160" s="27"/>
      <c r="P160" s="27"/>
      <c r="Q160" s="27"/>
      <c r="R160" s="27"/>
      <c r="S160" s="27"/>
    </row>
    <row r="161" spans="1:11" ht="15.75" x14ac:dyDescent="0.25">
      <c r="A161" s="43">
        <v>4267112</v>
      </c>
      <c r="B161" s="43" t="s">
        <v>95</v>
      </c>
      <c r="C161" s="174">
        <f t="shared" si="39"/>
        <v>2069000</v>
      </c>
      <c r="D161" s="62"/>
      <c r="E161" s="33">
        <v>2069000</v>
      </c>
      <c r="F161" s="43"/>
      <c r="G161" s="33"/>
      <c r="K161" s="19"/>
    </row>
    <row r="162" spans="1:11" ht="15.75" x14ac:dyDescent="0.25">
      <c r="A162" s="43">
        <v>4267113</v>
      </c>
      <c r="B162" s="43" t="s">
        <v>96</v>
      </c>
      <c r="C162" s="174">
        <f t="shared" si="39"/>
        <v>1960000</v>
      </c>
      <c r="D162" s="62"/>
      <c r="E162" s="33">
        <v>960000</v>
      </c>
      <c r="F162" s="43"/>
      <c r="G162" s="33">
        <v>1000000</v>
      </c>
    </row>
    <row r="163" spans="1:11" ht="15.75" x14ac:dyDescent="0.25">
      <c r="A163" s="123">
        <v>426721</v>
      </c>
      <c r="B163" s="43" t="s">
        <v>182</v>
      </c>
      <c r="C163" s="73">
        <f t="shared" si="39"/>
        <v>0</v>
      </c>
      <c r="D163" s="62"/>
      <c r="E163" s="33"/>
      <c r="F163" s="43"/>
      <c r="G163" s="33"/>
    </row>
    <row r="164" spans="1:11" s="27" customFormat="1" ht="15.75" x14ac:dyDescent="0.25">
      <c r="A164" s="123">
        <v>426751</v>
      </c>
      <c r="B164" s="31" t="s">
        <v>94</v>
      </c>
      <c r="C164" s="73">
        <f t="shared" si="39"/>
        <v>28910000</v>
      </c>
      <c r="D164" s="31"/>
      <c r="E164" s="65">
        <v>28560000</v>
      </c>
      <c r="F164" s="33"/>
      <c r="G164" s="33">
        <v>350000</v>
      </c>
      <c r="H164" s="51"/>
      <c r="I164" s="80"/>
      <c r="J164" s="51"/>
      <c r="K164" s="119"/>
    </row>
    <row r="165" spans="1:11" ht="15.75" x14ac:dyDescent="0.25">
      <c r="A165" s="123">
        <v>426751</v>
      </c>
      <c r="B165" s="43" t="s">
        <v>208</v>
      </c>
      <c r="C165" s="73">
        <f t="shared" si="39"/>
        <v>8000000</v>
      </c>
      <c r="D165" s="43"/>
      <c r="E165" s="65">
        <v>8000000</v>
      </c>
      <c r="F165" s="44"/>
      <c r="G165" s="33">
        <v>0</v>
      </c>
      <c r="H165" s="19"/>
      <c r="J165" s="19"/>
    </row>
    <row r="166" spans="1:11" ht="15.75" x14ac:dyDescent="0.25">
      <c r="A166" s="123">
        <v>426791</v>
      </c>
      <c r="B166" s="153" t="s">
        <v>55</v>
      </c>
      <c r="C166" s="73">
        <f t="shared" si="39"/>
        <v>2000000</v>
      </c>
      <c r="D166" s="62"/>
      <c r="E166" s="65">
        <f>SUM(E167+E168)</f>
        <v>2000000</v>
      </c>
      <c r="F166" s="43"/>
      <c r="G166" s="65">
        <f>SUM(G167+G168)</f>
        <v>0</v>
      </c>
    </row>
    <row r="167" spans="1:11" ht="15.75" x14ac:dyDescent="0.25">
      <c r="A167" s="43">
        <v>4267921</v>
      </c>
      <c r="B167" s="43" t="s">
        <v>97</v>
      </c>
      <c r="C167" s="174">
        <f t="shared" si="39"/>
        <v>2000000</v>
      </c>
      <c r="D167" s="62"/>
      <c r="E167" s="33">
        <v>2000000</v>
      </c>
      <c r="F167" s="43"/>
      <c r="G167" s="44"/>
      <c r="H167" s="117"/>
    </row>
    <row r="168" spans="1:11" ht="15.75" x14ac:dyDescent="0.25">
      <c r="A168" s="43"/>
      <c r="B168" s="138" t="s">
        <v>209</v>
      </c>
      <c r="C168" s="73">
        <f t="shared" si="39"/>
        <v>0</v>
      </c>
      <c r="D168" s="43"/>
      <c r="E168" s="33">
        <v>0</v>
      </c>
      <c r="F168" s="43"/>
      <c r="G168" s="44"/>
    </row>
    <row r="169" spans="1:11" x14ac:dyDescent="0.25">
      <c r="A169" s="154">
        <v>426800</v>
      </c>
      <c r="B169" s="148" t="s">
        <v>25</v>
      </c>
      <c r="C169" s="71">
        <f>SUM(C170:C174)</f>
        <v>55030000</v>
      </c>
      <c r="D169" s="71">
        <f t="shared" ref="D169:G169" si="41">SUM(D170:D174)</f>
        <v>0</v>
      </c>
      <c r="E169" s="71">
        <f t="shared" si="41"/>
        <v>51530000</v>
      </c>
      <c r="F169" s="71">
        <f t="shared" si="41"/>
        <v>0</v>
      </c>
      <c r="G169" s="71">
        <f t="shared" si="41"/>
        <v>3500000</v>
      </c>
      <c r="H169" s="19"/>
      <c r="K169" s="19"/>
    </row>
    <row r="170" spans="1:11" ht="15.75" x14ac:dyDescent="0.25">
      <c r="A170" s="155">
        <v>426811</v>
      </c>
      <c r="B170" s="32" t="s">
        <v>184</v>
      </c>
      <c r="C170" s="73">
        <f t="shared" ref="C170:C174" si="42">+D170+E170+F170+G170</f>
        <v>700000</v>
      </c>
      <c r="D170" s="31"/>
      <c r="E170" s="33">
        <v>200000</v>
      </c>
      <c r="F170" s="65"/>
      <c r="G170" s="33">
        <v>500000</v>
      </c>
      <c r="H170" s="19"/>
    </row>
    <row r="171" spans="1:11" ht="15.75" x14ac:dyDescent="0.25">
      <c r="A171" s="155">
        <v>4268112</v>
      </c>
      <c r="B171" s="32" t="s">
        <v>98</v>
      </c>
      <c r="C171" s="73">
        <f t="shared" si="42"/>
        <v>1000000</v>
      </c>
      <c r="D171" s="31"/>
      <c r="E171" s="33">
        <v>500000</v>
      </c>
      <c r="F171" s="65"/>
      <c r="G171" s="33">
        <v>500000</v>
      </c>
      <c r="H171" s="19"/>
      <c r="K171" s="19"/>
    </row>
    <row r="172" spans="1:11" ht="15.75" x14ac:dyDescent="0.25">
      <c r="A172" s="155">
        <v>426812</v>
      </c>
      <c r="B172" s="138" t="s">
        <v>185</v>
      </c>
      <c r="C172" s="73">
        <f t="shared" si="42"/>
        <v>20000</v>
      </c>
      <c r="D172" s="43"/>
      <c r="E172" s="33">
        <v>20000</v>
      </c>
      <c r="F172" s="74"/>
      <c r="G172" s="65">
        <v>0</v>
      </c>
      <c r="J172" s="19"/>
    </row>
    <row r="173" spans="1:11" ht="15.75" x14ac:dyDescent="0.25">
      <c r="A173" s="156">
        <v>426819</v>
      </c>
      <c r="B173" s="138" t="s">
        <v>186</v>
      </c>
      <c r="C173" s="73">
        <f t="shared" si="42"/>
        <v>0</v>
      </c>
      <c r="D173" s="43"/>
      <c r="E173" s="65">
        <v>0</v>
      </c>
      <c r="F173" s="74"/>
      <c r="G173" s="65"/>
      <c r="J173" s="19"/>
    </row>
    <row r="174" spans="1:11" ht="15.75" x14ac:dyDescent="0.25">
      <c r="A174" s="157" t="s">
        <v>187</v>
      </c>
      <c r="B174" s="138" t="s">
        <v>188</v>
      </c>
      <c r="C174" s="73">
        <f t="shared" si="42"/>
        <v>53310000</v>
      </c>
      <c r="D174" s="43"/>
      <c r="E174" s="33">
        <v>50810000</v>
      </c>
      <c r="F174" s="74"/>
      <c r="G174" s="44">
        <v>2500000</v>
      </c>
      <c r="H174" s="19"/>
    </row>
    <row r="175" spans="1:11" x14ac:dyDescent="0.25">
      <c r="A175" s="150">
        <v>426900</v>
      </c>
      <c r="B175" s="148" t="s">
        <v>27</v>
      </c>
      <c r="C175" s="108">
        <f>SUM(C176:C182)</f>
        <v>3900000</v>
      </c>
      <c r="D175" s="108">
        <f>SUM(D176:D181)</f>
        <v>100000</v>
      </c>
      <c r="E175" s="108">
        <f>SUM(E176:E181)</f>
        <v>0</v>
      </c>
      <c r="F175" s="108">
        <f>SUM(F176:F181)</f>
        <v>0</v>
      </c>
      <c r="G175" s="108">
        <f>SUM(G176:G182)</f>
        <v>3800000</v>
      </c>
      <c r="H175" s="19"/>
      <c r="J175" s="19"/>
    </row>
    <row r="176" spans="1:11" ht="15.75" x14ac:dyDescent="0.25">
      <c r="A176" s="138">
        <v>4269111</v>
      </c>
      <c r="B176" s="138" t="s">
        <v>99</v>
      </c>
      <c r="C176" s="73">
        <f>+D176+E176+F176+G176</f>
        <v>850000</v>
      </c>
      <c r="D176" s="43"/>
      <c r="E176" s="76"/>
      <c r="F176" s="75"/>
      <c r="G176" s="75">
        <v>850000</v>
      </c>
      <c r="H176" s="19"/>
      <c r="J176" s="19"/>
    </row>
    <row r="177" spans="1:9" ht="15.75" x14ac:dyDescent="0.25">
      <c r="A177" s="138">
        <v>4269112</v>
      </c>
      <c r="B177" s="138" t="s">
        <v>100</v>
      </c>
      <c r="C177" s="73">
        <f>+D177+E177+F177+G177</f>
        <v>250000</v>
      </c>
      <c r="D177" s="43"/>
      <c r="E177" s="76"/>
      <c r="F177" s="75"/>
      <c r="G177" s="75">
        <v>250000</v>
      </c>
    </row>
    <row r="178" spans="1:9" ht="15.75" x14ac:dyDescent="0.25">
      <c r="A178" s="138">
        <v>4269114</v>
      </c>
      <c r="B178" s="138" t="s">
        <v>206</v>
      </c>
      <c r="C178" s="73">
        <f>+D178+E178+F178+G178</f>
        <v>50000</v>
      </c>
      <c r="D178" s="43"/>
      <c r="E178" s="76"/>
      <c r="F178" s="75"/>
      <c r="G178" s="75">
        <v>50000</v>
      </c>
    </row>
    <row r="179" spans="1:9" ht="15.75" x14ac:dyDescent="0.25">
      <c r="A179" s="138">
        <v>4269113</v>
      </c>
      <c r="B179" s="138" t="s">
        <v>189</v>
      </c>
      <c r="C179" s="73">
        <f>+D179+E179+F179+G179</f>
        <v>1000000</v>
      </c>
      <c r="D179" s="43"/>
      <c r="E179" s="76"/>
      <c r="F179" s="75"/>
      <c r="G179" s="75">
        <v>1000000</v>
      </c>
      <c r="H179" s="19"/>
      <c r="I179" s="84"/>
    </row>
    <row r="180" spans="1:9" ht="15.75" x14ac:dyDescent="0.25">
      <c r="A180" s="138">
        <v>426913</v>
      </c>
      <c r="B180" s="138" t="s">
        <v>101</v>
      </c>
      <c r="C180" s="73">
        <f>+D180+E180+F180+G180</f>
        <v>1250000</v>
      </c>
      <c r="D180" s="33">
        <v>100000</v>
      </c>
      <c r="E180" s="76"/>
      <c r="F180" s="75"/>
      <c r="G180" s="75">
        <v>1150000</v>
      </c>
      <c r="H180" s="19"/>
      <c r="I180" s="84"/>
    </row>
    <row r="181" spans="1:9" ht="15.75" x14ac:dyDescent="0.25">
      <c r="A181" s="138">
        <v>4269131</v>
      </c>
      <c r="B181" s="138" t="s">
        <v>202</v>
      </c>
      <c r="C181" s="73">
        <f t="shared" ref="C181:C182" si="43">+D181+E181+F181+G181</f>
        <v>400000</v>
      </c>
      <c r="D181" s="43"/>
      <c r="E181" s="76"/>
      <c r="F181" s="75"/>
      <c r="G181" s="75">
        <v>400000</v>
      </c>
      <c r="H181" s="19"/>
      <c r="I181" s="95"/>
    </row>
    <row r="182" spans="1:9" ht="15.75" x14ac:dyDescent="0.25">
      <c r="A182" s="158">
        <v>426919</v>
      </c>
      <c r="B182" s="158" t="s">
        <v>215</v>
      </c>
      <c r="C182" s="159">
        <f t="shared" si="43"/>
        <v>100000</v>
      </c>
      <c r="D182" s="43"/>
      <c r="E182" s="31"/>
      <c r="F182" s="43"/>
      <c r="G182" s="120">
        <v>100000</v>
      </c>
      <c r="I182" s="84"/>
    </row>
    <row r="183" spans="1:9" x14ac:dyDescent="0.25">
      <c r="A183" s="150">
        <v>430000</v>
      </c>
      <c r="B183" s="160" t="s">
        <v>120</v>
      </c>
      <c r="C183" s="134">
        <f>SUM(C184:C185)</f>
        <v>575510</v>
      </c>
      <c r="D183" s="134">
        <f t="shared" ref="D183:G183" si="44">SUM(D184:D185)</f>
        <v>0</v>
      </c>
      <c r="E183" s="134">
        <f t="shared" si="44"/>
        <v>0</v>
      </c>
      <c r="F183" s="134">
        <f t="shared" si="44"/>
        <v>0</v>
      </c>
      <c r="G183" s="134">
        <f t="shared" si="44"/>
        <v>575510</v>
      </c>
      <c r="I183" s="95"/>
    </row>
    <row r="184" spans="1:9" ht="15.75" x14ac:dyDescent="0.25">
      <c r="A184" s="138">
        <v>431100</v>
      </c>
      <c r="B184" s="138" t="s">
        <v>121</v>
      </c>
      <c r="C184" s="73">
        <f t="shared" ref="C184:C185" si="45">+D184+E184+F184+G184</f>
        <v>234968</v>
      </c>
      <c r="D184" s="43"/>
      <c r="E184" s="76"/>
      <c r="F184" s="75"/>
      <c r="G184" s="76">
        <v>234968</v>
      </c>
      <c r="I184" s="95"/>
    </row>
    <row r="185" spans="1:9" ht="15.75" x14ac:dyDescent="0.25">
      <c r="A185" s="161" t="s">
        <v>219</v>
      </c>
      <c r="B185" s="138" t="s">
        <v>210</v>
      </c>
      <c r="C185" s="73">
        <f t="shared" si="45"/>
        <v>340542</v>
      </c>
      <c r="D185" s="43"/>
      <c r="E185" s="76"/>
      <c r="F185" s="75"/>
      <c r="G185" s="76">
        <v>340542</v>
      </c>
      <c r="I185" s="95"/>
    </row>
    <row r="186" spans="1:9" x14ac:dyDescent="0.25">
      <c r="A186" s="160">
        <v>444000</v>
      </c>
      <c r="B186" s="160" t="s">
        <v>102</v>
      </c>
      <c r="C186" s="134">
        <f>SUM(C187:C188)</f>
        <v>0</v>
      </c>
      <c r="D186" s="134">
        <f t="shared" ref="D186:G186" si="46">SUM(D187:D188)</f>
        <v>0</v>
      </c>
      <c r="E186" s="134">
        <f t="shared" si="46"/>
        <v>0</v>
      </c>
      <c r="F186" s="134">
        <f t="shared" si="46"/>
        <v>0</v>
      </c>
      <c r="G186" s="134">
        <f t="shared" si="46"/>
        <v>0</v>
      </c>
      <c r="I186" s="84"/>
    </row>
    <row r="187" spans="1:9" ht="15.75" x14ac:dyDescent="0.25">
      <c r="A187" s="162">
        <v>444211</v>
      </c>
      <c r="B187" s="139" t="s">
        <v>190</v>
      </c>
      <c r="C187" s="110">
        <f t="shared" ref="C187:C190" si="47">+D187+E187+F187+G187</f>
        <v>0</v>
      </c>
      <c r="D187" s="70"/>
      <c r="E187" s="109">
        <v>0</v>
      </c>
      <c r="F187" s="109"/>
      <c r="G187" s="109">
        <v>0</v>
      </c>
      <c r="H187" s="117"/>
      <c r="I187" s="84"/>
    </row>
    <row r="188" spans="1:9" ht="15.75" x14ac:dyDescent="0.25">
      <c r="A188" s="162">
        <v>444219</v>
      </c>
      <c r="B188" s="139" t="s">
        <v>191</v>
      </c>
      <c r="C188" s="110">
        <f t="shared" si="47"/>
        <v>0</v>
      </c>
      <c r="D188" s="70"/>
      <c r="E188" s="109"/>
      <c r="F188" s="109"/>
      <c r="G188" s="108"/>
      <c r="I188" s="84"/>
    </row>
    <row r="189" spans="1:9" ht="15.75" x14ac:dyDescent="0.25">
      <c r="A189" s="160">
        <v>462100</v>
      </c>
      <c r="B189" s="64" t="s">
        <v>103</v>
      </c>
      <c r="C189" s="60">
        <f t="shared" si="47"/>
        <v>0</v>
      </c>
      <c r="D189" s="135"/>
      <c r="E189" s="134"/>
      <c r="F189" s="135"/>
      <c r="G189" s="134">
        <v>0</v>
      </c>
      <c r="H189" s="19"/>
    </row>
    <row r="190" spans="1:9" ht="18.75" x14ac:dyDescent="0.3">
      <c r="A190" s="64">
        <v>465100</v>
      </c>
      <c r="B190" s="64" t="s">
        <v>104</v>
      </c>
      <c r="C190" s="60">
        <f t="shared" si="47"/>
        <v>4000000</v>
      </c>
      <c r="D190" s="64"/>
      <c r="E190" s="63">
        <v>4000000</v>
      </c>
      <c r="F190" s="136"/>
      <c r="G190" s="136"/>
    </row>
    <row r="191" spans="1:9" x14ac:dyDescent="0.25">
      <c r="A191" s="64">
        <v>482100</v>
      </c>
      <c r="B191" s="64" t="s">
        <v>105</v>
      </c>
      <c r="C191" s="63">
        <f>SUM(C192:C192)</f>
        <v>1575800</v>
      </c>
      <c r="D191" s="63">
        <f t="shared" ref="D191:G191" si="48">SUM(D192:D192)</f>
        <v>0</v>
      </c>
      <c r="E191" s="63">
        <f t="shared" si="48"/>
        <v>90000</v>
      </c>
      <c r="F191" s="63">
        <f t="shared" si="48"/>
        <v>0</v>
      </c>
      <c r="G191" s="63">
        <f t="shared" si="48"/>
        <v>1485800</v>
      </c>
      <c r="H191" s="19"/>
    </row>
    <row r="192" spans="1:9" ht="15.75" x14ac:dyDescent="0.25">
      <c r="A192" s="163" t="s">
        <v>225</v>
      </c>
      <c r="B192" s="70" t="s">
        <v>226</v>
      </c>
      <c r="C192" s="110">
        <f t="shared" ref="C192" si="49">+D192+E192+F192+G192</f>
        <v>1575800</v>
      </c>
      <c r="D192" s="70"/>
      <c r="E192" s="69">
        <v>90000</v>
      </c>
      <c r="F192" s="69">
        <v>0</v>
      </c>
      <c r="G192" s="69">
        <v>1485800</v>
      </c>
    </row>
    <row r="193" spans="1:13" x14ac:dyDescent="0.25">
      <c r="A193" s="164" t="s">
        <v>194</v>
      </c>
      <c r="B193" s="64" t="s">
        <v>195</v>
      </c>
      <c r="C193" s="63">
        <f>SUM(C194)</f>
        <v>20000</v>
      </c>
      <c r="D193" s="63">
        <f t="shared" ref="D193:F193" si="50">SUM(D194:D195)</f>
        <v>0</v>
      </c>
      <c r="E193" s="63">
        <f t="shared" si="50"/>
        <v>10000</v>
      </c>
      <c r="F193" s="63">
        <f t="shared" si="50"/>
        <v>0</v>
      </c>
      <c r="G193" s="63">
        <f>SUM(G194)</f>
        <v>10000</v>
      </c>
    </row>
    <row r="194" spans="1:13" ht="18.75" x14ac:dyDescent="0.3">
      <c r="A194" s="31">
        <v>482231</v>
      </c>
      <c r="B194" s="31" t="s">
        <v>192</v>
      </c>
      <c r="C194" s="73">
        <f t="shared" ref="C194:C195" si="51">+D194+E194+F194+G194</f>
        <v>20000</v>
      </c>
      <c r="D194" s="77"/>
      <c r="E194" s="33">
        <v>10000</v>
      </c>
      <c r="F194" s="77"/>
      <c r="G194" s="33">
        <v>10000</v>
      </c>
      <c r="J194" s="19"/>
    </row>
    <row r="195" spans="1:13" ht="18.75" x14ac:dyDescent="0.3">
      <c r="A195" s="135">
        <v>482312</v>
      </c>
      <c r="B195" s="135" t="s">
        <v>207</v>
      </c>
      <c r="C195" s="60">
        <f t="shared" si="51"/>
        <v>200000</v>
      </c>
      <c r="D195" s="173">
        <v>0</v>
      </c>
      <c r="E195" s="37"/>
      <c r="F195" s="37"/>
      <c r="G195" s="37">
        <v>200000</v>
      </c>
    </row>
    <row r="196" spans="1:13" x14ac:dyDescent="0.25">
      <c r="A196" s="135">
        <v>483100</v>
      </c>
      <c r="B196" s="64" t="s">
        <v>196</v>
      </c>
      <c r="C196" s="63">
        <f>SUM(C197:C197)</f>
        <v>341000</v>
      </c>
      <c r="D196" s="63">
        <f t="shared" ref="D196:G196" si="52">SUM(D197:D197)</f>
        <v>0</v>
      </c>
      <c r="E196" s="63">
        <f t="shared" si="52"/>
        <v>0</v>
      </c>
      <c r="F196" s="63">
        <f t="shared" si="52"/>
        <v>0</v>
      </c>
      <c r="G196" s="63">
        <f t="shared" si="52"/>
        <v>341000</v>
      </c>
    </row>
    <row r="197" spans="1:13" ht="18.75" x14ac:dyDescent="0.3">
      <c r="A197" s="31">
        <v>483111.48511900002</v>
      </c>
      <c r="B197" s="31" t="s">
        <v>193</v>
      </c>
      <c r="C197" s="73">
        <f t="shared" ref="C197" si="53">+D197+E197+F197+G197</f>
        <v>341000</v>
      </c>
      <c r="D197" s="77"/>
      <c r="E197" s="33"/>
      <c r="F197" s="33"/>
      <c r="G197" s="33">
        <v>341000</v>
      </c>
    </row>
    <row r="198" spans="1:13" ht="18.75" x14ac:dyDescent="0.3">
      <c r="A198" s="165">
        <v>510000</v>
      </c>
      <c r="B198" s="166" t="s">
        <v>122</v>
      </c>
      <c r="C198" s="129">
        <f>SUM(C199+C213)</f>
        <v>26861821</v>
      </c>
      <c r="D198" s="129">
        <f>SUM(D199+D213)</f>
        <v>0</v>
      </c>
      <c r="E198" s="132"/>
      <c r="F198" s="129">
        <f>SUM(F199+F213)</f>
        <v>8337392</v>
      </c>
      <c r="G198" s="129">
        <f>SUM(G199+G213)</f>
        <v>18524429</v>
      </c>
      <c r="J198" s="19"/>
      <c r="K198" s="19"/>
    </row>
    <row r="199" spans="1:13" ht="18.75" x14ac:dyDescent="0.3">
      <c r="A199" s="136">
        <v>512000</v>
      </c>
      <c r="B199" s="147" t="s">
        <v>35</v>
      </c>
      <c r="C199" s="60">
        <f>SUM(C200+C201+C206+C207+C210+C211)</f>
        <v>21681821</v>
      </c>
      <c r="D199" s="60">
        <f>SUM(D200+D201+D206+D207+D210+D211)</f>
        <v>0</v>
      </c>
      <c r="E199" s="172"/>
      <c r="F199" s="60">
        <f>SUM(F200+F201+F206+F207+F210+F211+F212)</f>
        <v>8337392</v>
      </c>
      <c r="G199" s="60">
        <f>SUM(G200+G201+G206+G207+G210+G211)</f>
        <v>13344429</v>
      </c>
      <c r="J199" s="19"/>
    </row>
    <row r="200" spans="1:13" ht="15.75" x14ac:dyDescent="0.25">
      <c r="A200" s="70">
        <v>512200</v>
      </c>
      <c r="B200" s="70" t="s">
        <v>213</v>
      </c>
      <c r="C200" s="110">
        <f t="shared" ref="C200" si="54">+D200+E200+F200+G200</f>
        <v>4200000</v>
      </c>
      <c r="D200" s="70"/>
      <c r="E200" s="70"/>
      <c r="F200" s="70"/>
      <c r="G200" s="71">
        <v>4200000</v>
      </c>
      <c r="J200" s="19"/>
    </row>
    <row r="201" spans="1:13" x14ac:dyDescent="0.25">
      <c r="A201" s="70">
        <v>512200</v>
      </c>
      <c r="B201" s="70" t="s">
        <v>106</v>
      </c>
      <c r="C201" s="71">
        <f>SUM(C202:C205)</f>
        <v>1870000</v>
      </c>
      <c r="D201" s="71">
        <f t="shared" ref="D201:G201" si="55">SUM(D202:D205)</f>
        <v>0</v>
      </c>
      <c r="E201" s="71">
        <f t="shared" si="55"/>
        <v>0</v>
      </c>
      <c r="F201" s="71">
        <f t="shared" si="55"/>
        <v>0</v>
      </c>
      <c r="G201" s="71">
        <f t="shared" si="55"/>
        <v>1870000</v>
      </c>
    </row>
    <row r="202" spans="1:13" ht="15.75" x14ac:dyDescent="0.25">
      <c r="A202" s="31">
        <v>512221</v>
      </c>
      <c r="B202" s="31" t="s">
        <v>197</v>
      </c>
      <c r="C202" s="73">
        <f t="shared" ref="C202:C207" si="56">+D202+E202+F202+G202</f>
        <v>1150000</v>
      </c>
      <c r="D202" s="65"/>
      <c r="E202" s="31"/>
      <c r="F202" s="31"/>
      <c r="G202" s="65">
        <v>1150000</v>
      </c>
    </row>
    <row r="203" spans="1:13" s="27" customFormat="1" ht="15.75" x14ac:dyDescent="0.25">
      <c r="A203" s="168" t="s">
        <v>199</v>
      </c>
      <c r="B203" s="31" t="s">
        <v>198</v>
      </c>
      <c r="C203" s="73">
        <f t="shared" si="56"/>
        <v>300000</v>
      </c>
      <c r="D203" s="33">
        <v>0</v>
      </c>
      <c r="E203" s="31"/>
      <c r="F203" s="31"/>
      <c r="G203" s="96">
        <v>300000</v>
      </c>
      <c r="I203" s="80"/>
      <c r="K203" s="38"/>
      <c r="L203" s="38"/>
      <c r="M203" s="38"/>
    </row>
    <row r="204" spans="1:13" ht="15.75" x14ac:dyDescent="0.25">
      <c r="A204" s="31"/>
      <c r="B204" s="43" t="s">
        <v>218</v>
      </c>
      <c r="C204" s="73">
        <f t="shared" si="56"/>
        <v>70000</v>
      </c>
      <c r="D204" s="44"/>
      <c r="E204" s="31"/>
      <c r="F204" s="43"/>
      <c r="G204" s="44">
        <v>70000</v>
      </c>
    </row>
    <row r="205" spans="1:13" ht="15.75" x14ac:dyDescent="0.25">
      <c r="A205" s="31"/>
      <c r="B205" s="43" t="s">
        <v>107</v>
      </c>
      <c r="C205" s="73">
        <f t="shared" si="56"/>
        <v>350000</v>
      </c>
      <c r="D205" s="44"/>
      <c r="E205" s="31"/>
      <c r="F205" s="43"/>
      <c r="G205" s="44">
        <v>350000</v>
      </c>
    </row>
    <row r="206" spans="1:13" ht="15.75" x14ac:dyDescent="0.25">
      <c r="A206" s="107">
        <v>512241</v>
      </c>
      <c r="B206" s="107" t="s">
        <v>123</v>
      </c>
      <c r="C206" s="110">
        <f t="shared" si="56"/>
        <v>0</v>
      </c>
      <c r="D206" s="71"/>
      <c r="E206" s="107"/>
      <c r="F206" s="107"/>
      <c r="G206" s="71">
        <v>0</v>
      </c>
    </row>
    <row r="207" spans="1:13" ht="15.75" x14ac:dyDescent="0.25">
      <c r="A207" s="107">
        <v>512200</v>
      </c>
      <c r="B207" s="107" t="s">
        <v>112</v>
      </c>
      <c r="C207" s="110">
        <f t="shared" si="56"/>
        <v>7245200</v>
      </c>
      <c r="D207" s="107"/>
      <c r="E207" s="71"/>
      <c r="F207" s="107"/>
      <c r="G207" s="71">
        <f>SUM(G208+G209)</f>
        <v>7245200</v>
      </c>
      <c r="H207" s="19"/>
    </row>
    <row r="208" spans="1:13" x14ac:dyDescent="0.25">
      <c r="A208" s="40"/>
      <c r="B208" s="45" t="s">
        <v>111</v>
      </c>
      <c r="C208" s="33">
        <f>+D208+F208+G208</f>
        <v>6595200</v>
      </c>
      <c r="D208" s="45"/>
      <c r="E208" s="40"/>
      <c r="F208" s="45"/>
      <c r="G208" s="33">
        <v>6595200</v>
      </c>
    </row>
    <row r="209" spans="1:8" x14ac:dyDescent="0.25">
      <c r="A209" s="40"/>
      <c r="B209" s="45" t="s">
        <v>110</v>
      </c>
      <c r="C209" s="33">
        <f>+D209+E209+F209+G209</f>
        <v>650000</v>
      </c>
      <c r="D209" s="45"/>
      <c r="E209" s="40"/>
      <c r="F209" s="45"/>
      <c r="G209" s="33">
        <v>650000</v>
      </c>
      <c r="H209" s="19"/>
    </row>
    <row r="210" spans="1:8" ht="15.75" x14ac:dyDescent="0.25">
      <c r="A210" s="70">
        <v>512200</v>
      </c>
      <c r="B210" s="70" t="s">
        <v>54</v>
      </c>
      <c r="C210" s="110">
        <f t="shared" ref="C210" si="57">+D210+E210+F210+G210</f>
        <v>0</v>
      </c>
      <c r="D210" s="111"/>
      <c r="E210" s="70"/>
      <c r="F210" s="71"/>
      <c r="G210" s="69"/>
    </row>
    <row r="211" spans="1:8" x14ac:dyDescent="0.25">
      <c r="A211" s="70">
        <v>512500</v>
      </c>
      <c r="B211" s="70" t="s">
        <v>52</v>
      </c>
      <c r="C211" s="71">
        <f>SUM(C212)</f>
        <v>8366621</v>
      </c>
      <c r="D211" s="71"/>
      <c r="E211" s="70"/>
      <c r="F211" s="112"/>
      <c r="G211" s="71">
        <f>SUM(G212)</f>
        <v>29229</v>
      </c>
    </row>
    <row r="212" spans="1:8" ht="15.75" x14ac:dyDescent="0.25">
      <c r="A212" s="31"/>
      <c r="B212" s="43" t="s">
        <v>214</v>
      </c>
      <c r="C212" s="73">
        <f t="shared" ref="C212" si="58">+D212+E212+F212+G212</f>
        <v>8366621</v>
      </c>
      <c r="D212" s="44"/>
      <c r="E212" s="31"/>
      <c r="F212" s="44">
        <v>8337392</v>
      </c>
      <c r="G212" s="44">
        <v>29229</v>
      </c>
    </row>
    <row r="213" spans="1:8" ht="18.75" x14ac:dyDescent="0.3">
      <c r="A213" s="167">
        <v>511300</v>
      </c>
      <c r="B213" s="136" t="s">
        <v>223</v>
      </c>
      <c r="C213" s="37">
        <v>5180000</v>
      </c>
      <c r="D213" s="37"/>
      <c r="E213" s="135"/>
      <c r="F213" s="37"/>
      <c r="G213" s="37">
        <v>5180000</v>
      </c>
    </row>
    <row r="214" spans="1:8" ht="18.75" x14ac:dyDescent="0.3">
      <c r="A214" s="169">
        <v>511322</v>
      </c>
      <c r="B214" s="170" t="s">
        <v>224</v>
      </c>
      <c r="C214" s="73">
        <v>5180000</v>
      </c>
      <c r="D214" s="44"/>
      <c r="E214" s="31"/>
      <c r="F214" s="44"/>
      <c r="G214" s="33">
        <v>5180000</v>
      </c>
      <c r="H214" s="19"/>
    </row>
    <row r="215" spans="1:8" ht="18.75" x14ac:dyDescent="0.3">
      <c r="A215" s="137"/>
      <c r="B215" s="166" t="s">
        <v>51</v>
      </c>
      <c r="C215" s="129">
        <f>SUM(C198+C39)</f>
        <v>1108815581</v>
      </c>
      <c r="D215" s="129">
        <f>SUM(D198+D39)</f>
        <v>121870171</v>
      </c>
      <c r="E215" s="129">
        <f>SUM(E198+E39)</f>
        <v>851631000</v>
      </c>
      <c r="F215" s="129">
        <f t="shared" ref="F215:G215" si="59">SUM(F198+F39)</f>
        <v>19180700</v>
      </c>
      <c r="G215" s="129">
        <f t="shared" si="59"/>
        <v>116133710</v>
      </c>
    </row>
    <row r="216" spans="1:8" x14ac:dyDescent="0.25">
      <c r="A216" s="34"/>
      <c r="B216" s="34"/>
      <c r="C216" s="34"/>
      <c r="D216" s="34"/>
      <c r="E216" s="41"/>
      <c r="F216" s="34"/>
      <c r="G216" s="34"/>
    </row>
  </sheetData>
  <mergeCells count="3">
    <mergeCell ref="A1:G1"/>
    <mergeCell ref="A2:G2"/>
    <mergeCell ref="A38:G38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2024-04-05T09:43:48Z</cp:lastPrinted>
  <dcterms:created xsi:type="dcterms:W3CDTF">2016-01-15T07:30:56Z</dcterms:created>
  <dcterms:modified xsi:type="dcterms:W3CDTF">2025-02-07T05:56:37Z</dcterms:modified>
</cp:coreProperties>
</file>